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PKP'19" sheetId="1" r:id="rId1"/>
    <sheet name="SPM BARU'19" sheetId="2" r:id="rId2"/>
    <sheet name="KINERJA'19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57" authorId="0">
      <text>
        <r>
          <rPr>
            <sz val="10"/>
            <rFont val="SimSun"/>
            <family val="0"/>
          </rPr>
          <t xml:space="preserve">User:
?????berapa di wilayah
</t>
        </r>
      </text>
    </comment>
    <comment ref="B133" authorId="0">
      <text>
        <r>
          <rPr>
            <sz val="10"/>
            <rFont val="SimSun"/>
            <family val="0"/>
          </rPr>
          <t>SIHA IMS no. 7</t>
        </r>
      </text>
    </comment>
    <comment ref="F133" authorId="0">
      <text>
        <r>
          <rPr>
            <sz val="10"/>
            <rFont val="SimSun"/>
            <family val="0"/>
          </rPr>
          <t>User:
baru 
bumil</t>
        </r>
      </text>
    </comment>
    <comment ref="F149" authorId="0">
      <text>
        <r>
          <rPr>
            <sz val="10"/>
            <rFont val="SimSun"/>
            <family val="0"/>
          </rPr>
          <t>capaian kunj. rajal umum th. 2016</t>
        </r>
      </text>
    </comment>
    <comment ref="U149" authorId="0">
      <text>
        <r>
          <rPr>
            <sz val="10"/>
            <rFont val="SimSun"/>
            <family val="0"/>
          </rPr>
          <t>s.d 30 Des 2019</t>
        </r>
      </text>
    </comment>
    <comment ref="U150" authorId="0">
      <text>
        <r>
          <rPr>
            <sz val="10"/>
            <rFont val="SimSun"/>
            <family val="0"/>
          </rPr>
          <t>s,d 30 des 2019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99" authorId="0">
      <text>
        <r>
          <rPr>
            <sz val="10"/>
            <rFont val="SimSun"/>
            <family val="0"/>
          </rPr>
          <t>Pasien Bumil yg domisili di Rejowinangun</t>
        </r>
      </text>
    </comment>
    <comment ref="E99" authorId="0">
      <text>
        <r>
          <rPr>
            <sz val="10"/>
            <rFont val="SimSun"/>
            <family val="0"/>
          </rPr>
          <t>type here
bumil + px TB</t>
        </r>
      </text>
    </comment>
    <comment ref="L99" authorId="0">
      <text>
        <r>
          <rPr>
            <sz val="10"/>
            <rFont val="SimSun"/>
            <family val="0"/>
          </rPr>
          <t>5 px VCT:
-1 pelanggan PS
-1 pasangan risti
-3 lain2</t>
        </r>
      </text>
    </comment>
    <comment ref="N99" authorId="0">
      <text>
        <r>
          <rPr>
            <sz val="10"/>
            <rFont val="SimSun"/>
            <family val="0"/>
          </rPr>
          <t>3 px VCT pasangan risti</t>
        </r>
      </text>
    </comment>
    <comment ref="P99" authorId="0">
      <text>
        <r>
          <rPr>
            <sz val="10"/>
            <rFont val="SimSun"/>
            <family val="0"/>
          </rPr>
          <t>3 px TIPK utk syarat SKD</t>
        </r>
      </text>
    </comment>
    <comment ref="R99" authorId="0">
      <text>
        <r>
          <rPr>
            <sz val="10"/>
            <rFont val="SimSun"/>
            <family val="0"/>
          </rPr>
          <t>1 ckd
1 beresiko</t>
        </r>
      </text>
    </comment>
    <comment ref="S99" authorId="0">
      <text>
        <r>
          <rPr>
            <sz val="10"/>
            <rFont val="SimSun"/>
            <family val="0"/>
          </rPr>
          <t>2 px tes HIV dg alasan mewas diri
1 px VCT &gt;&gt; pasangan risti</t>
        </r>
      </text>
    </comment>
    <comment ref="S103" authorId="0">
      <text>
        <r>
          <rPr>
            <sz val="10"/>
            <rFont val="SimSun"/>
            <family val="0"/>
          </rPr>
          <t>VCT Mobile akhir NOV</t>
        </r>
      </text>
    </comment>
  </commentList>
</comments>
</file>

<file path=xl/sharedStrings.xml><?xml version="1.0" encoding="utf-8"?>
<sst xmlns="http://schemas.openxmlformats.org/spreadsheetml/2006/main" count="579" uniqueCount="424">
  <si>
    <t>CAKUPAN KEGIATAN PENILAIAN KINERJA TAHUN 2019</t>
  </si>
  <si>
    <t xml:space="preserve">PUSKESMAS KOTAGEDE II </t>
  </si>
  <si>
    <t>NO</t>
  </si>
  <si>
    <t>JENIS KEGIATAN</t>
  </si>
  <si>
    <t>SATUAN</t>
  </si>
  <si>
    <t>TARGET SASARAN ( T )</t>
  </si>
  <si>
    <t>PENCAPAIAN ( H )</t>
  </si>
  <si>
    <t>CAKUPAN</t>
  </si>
  <si>
    <t>Bulan</t>
  </si>
  <si>
    <t>SUB VARIA BEL ( SV )</t>
  </si>
  <si>
    <t>VARIABEL ( V )</t>
  </si>
  <si>
    <t>jan</t>
  </si>
  <si>
    <t>feb</t>
  </si>
  <si>
    <t>mar</t>
  </si>
  <si>
    <t>apr</t>
  </si>
  <si>
    <t>mei</t>
  </si>
  <si>
    <t>jun</t>
  </si>
  <si>
    <t>jul</t>
  </si>
  <si>
    <t>agt</t>
  </si>
  <si>
    <t>sep</t>
  </si>
  <si>
    <t>okt</t>
  </si>
  <si>
    <t>nov</t>
  </si>
  <si>
    <t>des</t>
  </si>
  <si>
    <t>UPAYA KESEHATAN WAJIB</t>
  </si>
  <si>
    <t>I</t>
  </si>
  <si>
    <t>PROMOSI KESEHATAN</t>
  </si>
  <si>
    <t>A</t>
  </si>
  <si>
    <t>Penyuluhan Perilaku Hidup Bersih dan Sehat pada</t>
  </si>
  <si>
    <t>x</t>
  </si>
  <si>
    <t xml:space="preserve">   </t>
  </si>
  <si>
    <t>1. Rumah Tangga</t>
  </si>
  <si>
    <t>Rumah</t>
  </si>
  <si>
    <t>2. Institusi Pendidikan ( Sekolah )</t>
  </si>
  <si>
    <t>Sekolah</t>
  </si>
  <si>
    <t>3. Institusi Sarana Kesehatan</t>
  </si>
  <si>
    <t>Sarkes</t>
  </si>
  <si>
    <t>4. Institusi TTU</t>
  </si>
  <si>
    <t>Lokasi</t>
  </si>
  <si>
    <t>5. Institusi Tempat Kerja</t>
  </si>
  <si>
    <t>Institusi</t>
  </si>
  <si>
    <t>B</t>
  </si>
  <si>
    <t>ASI Ekslusif</t>
  </si>
  <si>
    <t>Bayi</t>
  </si>
  <si>
    <t>C</t>
  </si>
  <si>
    <t>Mendorong terbentuknya Upaya Kesehatan Bersumber Masyarakat</t>
  </si>
  <si>
    <t>1. Posyandu Madya</t>
  </si>
  <si>
    <t>Posyandu</t>
  </si>
  <si>
    <t>2. Posyandu Mandiri</t>
  </si>
  <si>
    <t>3. Posyandu Purnama</t>
  </si>
  <si>
    <t>4. posyandu Pratama</t>
  </si>
  <si>
    <t>5. Kelurahan Siaga</t>
  </si>
  <si>
    <t>D</t>
  </si>
  <si>
    <t>Penyuluhan Napza</t>
  </si>
  <si>
    <t>II</t>
  </si>
  <si>
    <t>KESEHATAN LINGKUNGAN</t>
  </si>
  <si>
    <t>Penyehatan Air Bersih</t>
  </si>
  <si>
    <t>1. Inspeksi Sanitasi sarana air bersih</t>
  </si>
  <si>
    <t>Sarana</t>
  </si>
  <si>
    <t>2. Pembinaan kelompok masyarakat / kelompok pemakai air</t>
  </si>
  <si>
    <t>kelompok</t>
  </si>
  <si>
    <t>3. KK memiliki akses air bersih</t>
  </si>
  <si>
    <t>KK</t>
  </si>
  <si>
    <t>HYGIENE SANITASI MAKANAN DAN MINUMAN*</t>
  </si>
  <si>
    <t>1. Inspeksi sanitasi tempat pengelolaan makanan</t>
  </si>
  <si>
    <t>2. Pembinaan tempat pengelolaan makanan</t>
  </si>
  <si>
    <t>Penyehatan tempat pembuangan limbah</t>
  </si>
  <si>
    <t>1. Inspeksi Sanitasi Sarana SPAL</t>
  </si>
  <si>
    <t>Penyehatan Lingkungan Pemukiman dan jamban keluarga</t>
  </si>
  <si>
    <t>Pemeriksaan penyehatan lingkungan rumah</t>
  </si>
  <si>
    <t>sarana</t>
  </si>
  <si>
    <t>E</t>
  </si>
  <si>
    <t>Pengawasan sanitasi Tempat - tempat Umum</t>
  </si>
  <si>
    <t>1. Inspeksi sanitasi tempat - tempat umum</t>
  </si>
  <si>
    <t>2. Tempat - tempat umum memenuhi syarat</t>
  </si>
  <si>
    <t>F</t>
  </si>
  <si>
    <t>Pengamanan Tempat Pengelolaan Pestisida</t>
  </si>
  <si>
    <t>1. Inspeksi sanitasi sarana pengelolaan pestisida</t>
  </si>
  <si>
    <t>2. Pembinaan tempat pengelolaan pestisida</t>
  </si>
  <si>
    <t>G</t>
  </si>
  <si>
    <t>Pengendalian Vektor</t>
  </si>
  <si>
    <t>1. Pengawasan tempat-tempat potensial perindukan vektor di pemukiman penduduk dan sekitarnya.</t>
  </si>
  <si>
    <t>lokasi</t>
  </si>
  <si>
    <t>2. Pemberdayaan sasaran / kelompok/pokja potensial dalam upaya pemberdayaan tempat perindukan vektor penyakit di pemukiman penduduk dan sekitarnya</t>
  </si>
  <si>
    <t>3. Desa / lokasi potensial yang mendapat intervensi pemberantasan vektor penyakit menular</t>
  </si>
  <si>
    <t>Desa / lokasi</t>
  </si>
  <si>
    <t>4. Jumlah Kelurahan yang melaksanakan Sanitasi Total Berbasis Masyarakat (STBM)/deklarasi</t>
  </si>
  <si>
    <t>Kelurahan</t>
  </si>
  <si>
    <t>III</t>
  </si>
  <si>
    <t>KESEHATAN IBU DAN ANAK TERMASUK KELUARGA BERENCANA</t>
  </si>
  <si>
    <t>Kesehatan Ibu</t>
  </si>
  <si>
    <t>1. Pelayanan Kesehatan bagi Bumil sesuai standart,utk kunjungan lengkap</t>
  </si>
  <si>
    <t>ibu hamil</t>
  </si>
  <si>
    <t>2. Drop out K1 - K 4</t>
  </si>
  <si>
    <t>3. Pertolongan persalinan oleh tenaga kesehatan  sesuai standar</t>
  </si>
  <si>
    <t>Ibu bersalin</t>
  </si>
  <si>
    <t>4. Pelayanan Nifas lengkap ( Ibu &amp; Neonatus ) sesuai standar ( KF 3 )</t>
  </si>
  <si>
    <t>Ibu / bayi</t>
  </si>
  <si>
    <t>5. Pelayanan dan atau rujukan Ibu hamil risiko tinggi / komplikasi</t>
  </si>
  <si>
    <t>Kesehatan Bayi</t>
  </si>
  <si>
    <t>1. Penanganan dan atau rujukan neonatus resiko tinggi</t>
  </si>
  <si>
    <t>bayi</t>
  </si>
  <si>
    <t>2. Cakupan BBLR ditangani</t>
  </si>
  <si>
    <t>Upaya Kesehatan Balita dan Anak Pra Sekolah</t>
  </si>
  <si>
    <t>1. Pelayanan deteksi dan stimulasi dini tumbuh kembang Balita ( kontak pertama)</t>
  </si>
  <si>
    <t>Balita</t>
  </si>
  <si>
    <t>2. Pelayanan deteksi dan stimulasi dini tumbuh kembang Anak Pra Sekolah</t>
  </si>
  <si>
    <t>Anak</t>
  </si>
  <si>
    <t>Upaya Kesehatan Anak Usia sekolah dan Remaja</t>
  </si>
  <si>
    <t>1. Pelayanan kesehatan anak sekolah dasar oleh nakes atau terlatih /guru UKS/dokter kecil</t>
  </si>
  <si>
    <t>anak</t>
  </si>
  <si>
    <t>2. Cakupan pelayanan kesehatan remaja</t>
  </si>
  <si>
    <t>Cakupan Keluarga Berencana</t>
  </si>
  <si>
    <t>1. Akseptor KB aktif di Puskesmas ( CU )</t>
  </si>
  <si>
    <t>PUS</t>
  </si>
  <si>
    <t>2. Akseptor aktif MKET di Puskesmas</t>
  </si>
  <si>
    <t>orang</t>
  </si>
  <si>
    <t>3. Akseptor MKET dengan komplikasi</t>
  </si>
  <si>
    <t>4. Akseptor MKET mengalami kegagalan</t>
  </si>
  <si>
    <t>IV</t>
  </si>
  <si>
    <t>UPAYA PERBAIKAN GIZI MASYARAKAT</t>
  </si>
  <si>
    <t>1. Pemberian capsul vitamin A (dosis 200.000 SI) pada Balita 2 kali/tahun</t>
  </si>
  <si>
    <t>2. Pemberian tablet besi (90 tablet) pada ibu hamil</t>
  </si>
  <si>
    <t>3. Pemberian PMT pemulihan balita gizi buruk pada gakin</t>
  </si>
  <si>
    <t>4. Balita naik berat badannya</t>
  </si>
  <si>
    <t>Balita sakit berulang, pola makan tidak tepat termasuk susah makan, balita menangis ketika ditimbang menggunakan dacin</t>
  </si>
  <si>
    <t>5. Balita bawah garis merah</t>
  </si>
  <si>
    <t>V</t>
  </si>
  <si>
    <t>UPAYA PENCEGAHAN DAN PEMBERANTASAN PENYAKIT MENULAR</t>
  </si>
  <si>
    <t>TB PARU</t>
  </si>
  <si>
    <t>1. Pengobatan penderita TB Paru (DOTS) BTA Positif</t>
  </si>
  <si>
    <t>Malaria *)</t>
  </si>
  <si>
    <t>1. Pemeriksaan Sediaan Darah (SD) pada penderita malaria klinis *)</t>
  </si>
  <si>
    <t>%</t>
  </si>
  <si>
    <t>2. Penderita Malaria Kliis yang diobati</t>
  </si>
  <si>
    <t>3. Penderita '+' ( positif ) malaria yang diobati sesuai standar</t>
  </si>
  <si>
    <t>4. Penderita yang terdeteksi Malaria Berat di Puskesmas yang dirujuk ke RS*)</t>
  </si>
  <si>
    <t>Kusta</t>
  </si>
  <si>
    <t>1. Penemuan tersangka penderita kusta</t>
  </si>
  <si>
    <t>2. Pengobatan penderita kusta</t>
  </si>
  <si>
    <t>3. Pemeriksaan kontak penderita</t>
  </si>
  <si>
    <t>Pelayanan Imunisasi *)</t>
  </si>
  <si>
    <t>1. Imunisasi DPT-HB-Hib 1 pada bayi</t>
  </si>
  <si>
    <t xml:space="preserve">2. Imunisasi Campak / MR </t>
  </si>
  <si>
    <t>3. Imunisasai HB - 1 &lt; 7 hari</t>
  </si>
  <si>
    <t>4. Imunisasi polio 3 pada bayi</t>
  </si>
  <si>
    <t>5. Imunisasi DT pada anak kelas 2 SD</t>
  </si>
  <si>
    <t>6. Imunisasi TT pada anak SD kelas 3 dan 4</t>
  </si>
  <si>
    <t>Diare</t>
  </si>
  <si>
    <t>1. Penemuan kasus diare di Puskesmas dan Kader</t>
  </si>
  <si>
    <t>2. Kasus Diare ditangani oleh Puskesmas dan kader dengan oral rehidrasi</t>
  </si>
  <si>
    <t>3. Kasus Diare ditangani dengan rehidrasi intravena</t>
  </si>
  <si>
    <t>ISPA</t>
  </si>
  <si>
    <t>1. Penemuan kasus pnemonia dan pnemonia berat oleh Puskesmas dan kader</t>
  </si>
  <si>
    <t>2. Jumlah kasus pneumonia dan pnemonia berat ditangani</t>
  </si>
  <si>
    <t>3. Jumlah kasus pneumonia berat/dengan tanda bahaya ditangani / dirujuk</t>
  </si>
  <si>
    <t>Demam Berdarah Dengue ( DBD ) *)</t>
  </si>
  <si>
    <t>1. Angka Bebas Jentik ( ABJ )</t>
  </si>
  <si>
    <t>2. Cakupan Penyelidikan Epidemiologi ( PE )</t>
  </si>
  <si>
    <t>H</t>
  </si>
  <si>
    <t>Pencegahan dan penanggulangan PMS dan HIV / AIDS*</t>
  </si>
  <si>
    <t>1. Kasus PMS yang diobati</t>
  </si>
  <si>
    <t>2. Klien yang mendapat penanganan HIV / AIDS</t>
  </si>
  <si>
    <t>Pencegahan dan penanggulangan Rabies *)</t>
  </si>
  <si>
    <t>1. Cuci luka terhadap kasus gigitan HPR</t>
  </si>
  <si>
    <t>2. Vaksinasi terhadap kasus gigitan HPR yang berindikasi</t>
  </si>
  <si>
    <t>J</t>
  </si>
  <si>
    <t>Pencegahan dan penanggulangan Filariasis dan Schistozomiasis *)</t>
  </si>
  <si>
    <t>1. Kasus Filariasis yang ditangani</t>
  </si>
  <si>
    <t>2. Prosentase pengobantan selektif Schistozomiasis</t>
  </si>
  <si>
    <t>3. Prosentase pengobatan selektif F.Buski</t>
  </si>
  <si>
    <t>K</t>
  </si>
  <si>
    <t>Leptospirosis</t>
  </si>
  <si>
    <t>VI</t>
  </si>
  <si>
    <t>UPAYA PENGOBATAN</t>
  </si>
  <si>
    <t>Pengobatan</t>
  </si>
  <si>
    <t>1. Kunjungan rawat jalan Umum</t>
  </si>
  <si>
    <t>2. Kunjungan rawat jalan gigi</t>
  </si>
  <si>
    <t>Pemeriksaan Laboratorium</t>
  </si>
  <si>
    <t>1. Pemeriksaan Hemoglobin pada ibu hamil</t>
  </si>
  <si>
    <t>Spesimen</t>
  </si>
  <si>
    <t>2. Pemeriksaan darah trobosit tersangka DBD</t>
  </si>
  <si>
    <t>3. Pemeriksaan test kehamilan</t>
  </si>
  <si>
    <t>4. Pemeriksaan sputum TB</t>
  </si>
  <si>
    <t>5. Pemeriksaan urine Protein pada ibu hamil</t>
  </si>
  <si>
    <t>Total</t>
  </si>
  <si>
    <t>UPAYA KESEHATAN PENGEMBANGAN</t>
  </si>
  <si>
    <t>Upaya Kesehatan Usia Lanjut</t>
  </si>
  <si>
    <t>1. Pembinaan Kelompok Usia Lanjut sesuai standar</t>
  </si>
  <si>
    <t>2. Pemantauan Kesehatan pada anggota Kelompok Usia Lanjut yang dibina sesuai standar</t>
  </si>
  <si>
    <t>Upaya Kesehatan Mata / Pencegahan kebutaan</t>
  </si>
  <si>
    <t>1. Penemuan Kasus di masyarakat dan Puskesmas ,melalui pemeriksaan visus/refraksi</t>
  </si>
  <si>
    <t>2. Penemuan kasus penyakit mata di Puskesmas</t>
  </si>
  <si>
    <t>3. Penemuan kasus buta katarak pada usia &gt; 45 tahun</t>
  </si>
  <si>
    <t>4. Pelayanan operasi katarak di Puskesmas</t>
  </si>
  <si>
    <t>Upaya Kesehatan Telinga / Pencegahan Gangguan Pendengaran</t>
  </si>
  <si>
    <t>1. Penemuan Kasus dan rujukan spesialis di Puskesmas melalui pemeriksaan fungsi pendengaran</t>
  </si>
  <si>
    <t>2. Pelayanan tindakan / operatif oleh spesialis di Puskesmas</t>
  </si>
  <si>
    <t>-</t>
  </si>
  <si>
    <t>3. Kejadian komplikasi operasi</t>
  </si>
  <si>
    <t>Kesehatan Jiwa</t>
  </si>
  <si>
    <t>1. Pemberdayaan kelompok masyarakat khusus dalam upaya penemuan dini dan rujukan kasus gangguan jiwa</t>
  </si>
  <si>
    <t>2. Penemuan dan penanganan kasus gangguan perilaku,gangguan jiwa masalah Napza , dll dari rujukan kader dan masyarakat</t>
  </si>
  <si>
    <t>3. Penanganan kasus kesehatan jiwa , melalui rujukan ke RS / Spesialis</t>
  </si>
  <si>
    <t>4. Deteksi dan penanganan kasus jiwa ( gangguan perilaku,gangguan jiwa,gangguan psikosomatik, masalah napza dll ) yang datang berobat di Puskesmas</t>
  </si>
  <si>
    <t>Kesehatan Olah Raga</t>
  </si>
  <si>
    <t>1. Pemberdayaan Masyarakat melalui pelatihan kader</t>
  </si>
  <si>
    <t>2. Pembinaan kelompok potensial / klub , dalam kes OR</t>
  </si>
  <si>
    <t>3. Pemeriksaan kesegaran jasmani anak sekolah</t>
  </si>
  <si>
    <t>4. Pemeriksaan kesegaran jasmani pada atlet</t>
  </si>
  <si>
    <t>Pencegahan dan penanggulangan penyakit gigi</t>
  </si>
  <si>
    <t>1. Pembinaan kesehatan gigi di Pos Yandu</t>
  </si>
  <si>
    <t>2. Pembinaan kesehatan gigi pada TK</t>
  </si>
  <si>
    <t>sekolah</t>
  </si>
  <si>
    <t>3. Pembinaan dan bimbingan sikat gigi massal pada SD / MI</t>
  </si>
  <si>
    <t>4. Perawatan kesehatan gigi pada SD / MI</t>
  </si>
  <si>
    <t>5. Murid SD/ MI mendapat perawatan kesehatan gigi</t>
  </si>
  <si>
    <t>6. Gigi tetap yang dicabut</t>
  </si>
  <si>
    <t>7.Gigi tetap yang ditambal permanen</t>
  </si>
  <si>
    <t>VII</t>
  </si>
  <si>
    <t>Perawatan Kesehatan Masyarakat</t>
  </si>
  <si>
    <t>1. Kegiatan asuhan keperawatan pada keluarga</t>
  </si>
  <si>
    <t>keluarga</t>
  </si>
  <si>
    <t>2. Kegiatan asuhan keperawatan pada kelompok masyarakat</t>
  </si>
  <si>
    <t>3. Pemberdayaan dalam upaya kemandirian pada keluarga lepas asuh</t>
  </si>
  <si>
    <t>VIII</t>
  </si>
  <si>
    <t>Bina Keluarga Tradisional</t>
  </si>
  <si>
    <t>1. pembinaan TOGA dan pemanfaatannya pada sasaran masyarakat</t>
  </si>
  <si>
    <t>2. Pembinaan pengobatan Tradisional yang menggunakan tanaman obat</t>
  </si>
  <si>
    <t>3. Pembinaan pengobatan Tradisional dengan ketrampilan</t>
  </si>
  <si>
    <t>4. Pembinaan pengobatan Tradisional lainnya</t>
  </si>
  <si>
    <t>IX</t>
  </si>
  <si>
    <t>Bina Kesehatan Kerja</t>
  </si>
  <si>
    <t>1. Pos UKK berfungsi baik</t>
  </si>
  <si>
    <t>Pos UKK</t>
  </si>
  <si>
    <t>2. Pelayanan Kesehatan oleh tenaga kesehatan pada pekerja di pos UKK</t>
  </si>
  <si>
    <t xml:space="preserve">Yogyakarta , </t>
  </si>
  <si>
    <t>drg. Diyah Puspasari</t>
  </si>
  <si>
    <t>LAPORAN CAKUPAN SPM BULAN JANUARI TAHUN 2019</t>
  </si>
  <si>
    <t>PUSKESMAS KOTAGEDE II</t>
  </si>
  <si>
    <t>INDIKATOR</t>
  </si>
  <si>
    <t>Target Nasional</t>
  </si>
  <si>
    <t>Sasaran Absolut</t>
  </si>
  <si>
    <t>Capaian Absolut</t>
  </si>
  <si>
    <t>Jan</t>
  </si>
  <si>
    <t>Feb</t>
  </si>
  <si>
    <t>Mar</t>
  </si>
  <si>
    <t>Apr</t>
  </si>
  <si>
    <t>Mei</t>
  </si>
  <si>
    <t>Jun</t>
  </si>
  <si>
    <t>Jul</t>
  </si>
  <si>
    <t>Agt</t>
  </si>
  <si>
    <t>Sep</t>
  </si>
  <si>
    <t>Okt</t>
  </si>
  <si>
    <t>Nov</t>
  </si>
  <si>
    <t>Des</t>
  </si>
  <si>
    <t>Jumlah Ibu Hamil mendapatkan pelayanan antenatal sesuai standar</t>
  </si>
  <si>
    <t>Masalah:</t>
  </si>
  <si>
    <t>K4</t>
  </si>
  <si>
    <t>1. Ada ibu hamil tidak periksa pada trimester 1, 1 orang</t>
  </si>
  <si>
    <t>TB dan BB</t>
  </si>
  <si>
    <t>2. Ada ibu hamil yang tidak ANC terpadu walaupun rutin periksa 4 orang</t>
  </si>
  <si>
    <t>Tekanan darah</t>
  </si>
  <si>
    <t>LILA</t>
  </si>
  <si>
    <t>Tinggi Fundus Uteri</t>
  </si>
  <si>
    <t>DJJ</t>
  </si>
  <si>
    <t>Status TT</t>
  </si>
  <si>
    <t>Tablet Tambah Darah 90 tablet</t>
  </si>
  <si>
    <t>Tes Lab :</t>
  </si>
  <si>
    <t>PP Tes</t>
  </si>
  <si>
    <t>Hb</t>
  </si>
  <si>
    <t>Gol Darah</t>
  </si>
  <si>
    <t>Proteinuria</t>
  </si>
  <si>
    <t>Tes HIV</t>
  </si>
  <si>
    <t>Tes Sifilis</t>
  </si>
  <si>
    <t>Tes Hepatitis B</t>
  </si>
  <si>
    <t>Tatalaksana kasus</t>
  </si>
  <si>
    <t>Temu Wicara/Konseling</t>
  </si>
  <si>
    <t>Umum</t>
  </si>
  <si>
    <t>Gigi</t>
  </si>
  <si>
    <t>Gizi</t>
  </si>
  <si>
    <t>Psikolog</t>
  </si>
  <si>
    <t>Jumlah Ibu Bersalin mendapatkan pelayanan persalinan sesuai standar</t>
  </si>
  <si>
    <t>Persalinan oleh nakes di faskes</t>
  </si>
  <si>
    <t>Rujukan persalinan komplikasi</t>
  </si>
  <si>
    <t>Vit A ibu nifas</t>
  </si>
  <si>
    <t>KB Pasca Salin</t>
  </si>
  <si>
    <t>Tablet tambah darah ibu nifas minimal 30 tablet</t>
  </si>
  <si>
    <t>Jumlah Bayi baru lahir mendapatkan pelayanan kesehatan sesuai standar</t>
  </si>
  <si>
    <t>masalah :</t>
  </si>
  <si>
    <t>IMD</t>
  </si>
  <si>
    <t>ada bayi lahir tidak IMD karena alasan medis</t>
  </si>
  <si>
    <t>Suntik Vit K</t>
  </si>
  <si>
    <t>Imunisasi Hepatitis B 0</t>
  </si>
  <si>
    <t>Salep mata</t>
  </si>
  <si>
    <t>Perawatan tali pusat</t>
  </si>
  <si>
    <t>ASI Eksklusif</t>
  </si>
  <si>
    <t>Skrining Hipotiroid Kongenital</t>
  </si>
  <si>
    <t>MTBM</t>
  </si>
  <si>
    <t>Jumlah balita mendapatkan pelayanan kesehatan sesuai standar</t>
  </si>
  <si>
    <t>Frekuensi penimbangan 8x/tahun blm tercapai (capaian D/S 64,83%), SDIDTK belum terlaksana sesuai target</t>
  </si>
  <si>
    <t>Ditimbang minimal 8 kali setahun</t>
  </si>
  <si>
    <t>Pengukuran PB/TB minimal 2 kali setahun</t>
  </si>
  <si>
    <t>Vit A 2 kali setahun</t>
  </si>
  <si>
    <t>Imunisasi dasar lengkap</t>
  </si>
  <si>
    <t>Pelayanan balita sakit dengan MTBS</t>
  </si>
  <si>
    <t>SDIDTK bayi 4 kali setahun</t>
  </si>
  <si>
    <t>SDIDTK anak balita 2 kali setahun</t>
  </si>
  <si>
    <t>Pemberian obat cacing</t>
  </si>
  <si>
    <t>Jumlah anak pada usia pendidikan dasar mendapatkan skrining kesehatan sesuai standar</t>
  </si>
  <si>
    <t>Masalah :</t>
  </si>
  <si>
    <t>Penjaringan kesehatan minimal 1 kali pada kelas 1</t>
  </si>
  <si>
    <t>di SD Rejowinangun 1 masih ada 3 kelas belum diperiksa  karena :</t>
  </si>
  <si>
    <t>Penjaringan kesehatan minimal 1 kali pada kelas 7, meliputi :</t>
  </si>
  <si>
    <t>1. keterbatasan tenaga</t>
  </si>
  <si>
    <t>Penilaian status gizi (TB,BB,tanda klinis, anemia)</t>
  </si>
  <si>
    <t>2. keterbatasan waktu, adaUjian semester 1</t>
  </si>
  <si>
    <t>Penilaian tanda vital (TD,nadi,respirasi)</t>
  </si>
  <si>
    <t>Penilaian kesehatan gigi dan mulut</t>
  </si>
  <si>
    <t>Penilaian ketajaman indera penglihatan dengan snellen</t>
  </si>
  <si>
    <t>Penilaian ketajaman indera pendengaran dengan garputala</t>
  </si>
  <si>
    <t>Jumlah penduduk usia 15-59 tahun mendapatkan skrining kesehatan sesuai standar</t>
  </si>
  <si>
    <t>Pengukuran lingkar perut</t>
  </si>
  <si>
    <t>Pengukuran TD</t>
  </si>
  <si>
    <t>Pengukuran ketajaman penglihatan</t>
  </si>
  <si>
    <t>Pengukuran ketajaman pendengaran</t>
  </si>
  <si>
    <t>Deteksi GDS</t>
  </si>
  <si>
    <t>Deteksi gangguan mental emosional dan perilaku (SRQ 20)</t>
  </si>
  <si>
    <t>Deteksi dini kanker melalui pemeriksaan payudara klinis dan IVA khusus wanita usia 30-59 tahun</t>
  </si>
  <si>
    <t>Jumlah penduduk usia 60 tahun ke atas mendapatkan skrining kesehatan sesuai standar</t>
  </si>
  <si>
    <t>Skrining usi 60 tahun ke atas minimal :</t>
  </si>
  <si>
    <t>Deteksi hipertensi dengan mengukur TD</t>
  </si>
  <si>
    <t>Deteksi DM dengan mengukur kadar gula darah</t>
  </si>
  <si>
    <t>Deteksi kadar kolesterol dalam darah</t>
  </si>
  <si>
    <t>Deteksi gangguan mental emosional dan perilaku (AMT)</t>
  </si>
  <si>
    <t>Jumlah penderita hipertensi mendapatkan pelayanan kesehatan sesuai standar</t>
  </si>
  <si>
    <t>Pemeriksaan dan monitoring tekanan darah</t>
  </si>
  <si>
    <t>Edukasi konseling dengan dokter</t>
  </si>
  <si>
    <t>Pengaturan diet seimbang - konseling gizi</t>
  </si>
  <si>
    <t>Aktivitas fisik 30 menit per hari</t>
  </si>
  <si>
    <t>Pengelolaan farmakologis - pola minum obat</t>
  </si>
  <si>
    <t>Jumlah penderita diabetes mellitus mendapatkan pelayanan kesehatan sesuai standar</t>
  </si>
  <si>
    <t>Edukasi-konseling dengan dokter</t>
  </si>
  <si>
    <t xml:space="preserve">Terapi nutrisi medis </t>
  </si>
  <si>
    <t>Intervensi farmakologis</t>
  </si>
  <si>
    <t>Kepesertaan JKN</t>
  </si>
  <si>
    <t>Upaya promotif preventif di FKTP (oleh dokter,perawat,nutrisionis)</t>
  </si>
  <si>
    <t>Skrining TB pada penderita DM</t>
  </si>
  <si>
    <t>Jumlah penderita gangguan jiwa (ODGJ) berat (Psikotik/F23 dan Schizofrenia/F20) mendapatkan pelayanan kesehatan sesuai standar</t>
  </si>
  <si>
    <t>Pelayanan dalam dan luar gedung yang bersifat promotif preventif</t>
  </si>
  <si>
    <t>Edukasi dan evaluasi tentang : tanda dan gejala gangguan jiwa, informasi tentang obat dan kepatuhan minum obat, mencegah tindakan pemasungan, kebersihan diri, sosialisasi, aktivitas sederhana</t>
  </si>
  <si>
    <t>tindakan : kebersihan diri pada ODGJ Berat</t>
  </si>
  <si>
    <t>Jumlah terduga TB mendapatkan pelayanan  sesuai standar</t>
  </si>
  <si>
    <t xml:space="preserve">ada pasien terduga TB tidak bisa </t>
  </si>
  <si>
    <t>Pasien terduga TB mendapat pelayanan sesuai standar melalui pemeriksaan klinis</t>
  </si>
  <si>
    <t xml:space="preserve">mengeluarkan dahak dan tidak </t>
  </si>
  <si>
    <t>Pasien terduga TB mendapat pelayanan sesuai standart melalui pemeriksaan penunjang adalah pemeriksaan dahak dan atau bakteriologis dan atau radiologis</t>
  </si>
  <si>
    <t xml:space="preserve">kembali dihari berikutnya sehingga </t>
  </si>
  <si>
    <t>Pasien terduga TB dilakukan pelayanan sesuai standar adalah dengan edukasi perilaku berewsiko dan pencegahan penularan</t>
  </si>
  <si>
    <t>tidak sesuai standart</t>
  </si>
  <si>
    <t>ada pasien terduga TB periksa di faskes lain</t>
  </si>
  <si>
    <t>Jumlah orang beresiko terinfeksi HIV mendapatkan pemeriksaan HIV sesuai standar</t>
  </si>
  <si>
    <t>Tes HIV pada ibu hamil</t>
  </si>
  <si>
    <t>Tes HIV pada pasien TB</t>
  </si>
  <si>
    <t>Tes HIV pada wanita pekerja seks</t>
  </si>
  <si>
    <t>Tes HIV pada laki-laki seks laki-laki (homoseks)</t>
  </si>
  <si>
    <t>Tes HIV pada waria atau transgender</t>
  </si>
  <si>
    <t>Tes HIV pada pasien infeksi menular seksual</t>
  </si>
  <si>
    <t>Tes HIV pada pengguna NAPZA</t>
  </si>
  <si>
    <t>Tes HIV pada warga binaan lembaga pemasyarakatan</t>
  </si>
  <si>
    <t>Pemberian ARV pada pasien HIV</t>
  </si>
  <si>
    <t>Pemberian KIE tentang informasi dasar HIV AIDS, IMS, Gizi, Psikososial</t>
  </si>
  <si>
    <t>Pelaksanaan tindak lanjut setelah konseling dan testing HIV</t>
  </si>
  <si>
    <t>Pendampingan ODHA</t>
  </si>
  <si>
    <t>Skrining TB pada penderita HIIV</t>
  </si>
  <si>
    <t>CAPAIAN KINERJA PUSKESMAS KOTAGEDE II</t>
  </si>
  <si>
    <t>TAHUN 2019</t>
  </si>
  <si>
    <t>No</t>
  </si>
  <si>
    <t>BULAN</t>
  </si>
  <si>
    <t>JAN</t>
  </si>
  <si>
    <t>FEB</t>
  </si>
  <si>
    <t>MARET</t>
  </si>
  <si>
    <t>APRIL</t>
  </si>
  <si>
    <t>MEI</t>
  </si>
  <si>
    <t>JUNI</t>
  </si>
  <si>
    <t>JULI</t>
  </si>
  <si>
    <t>AGST</t>
  </si>
  <si>
    <t>SEPT</t>
  </si>
  <si>
    <t>OKT</t>
  </si>
  <si>
    <t>NOV</t>
  </si>
  <si>
    <t>DES</t>
  </si>
  <si>
    <t>Jumlah Balita Semuanya (S)</t>
  </si>
  <si>
    <t>Jumlah Balita yang Ditimbang (D)</t>
  </si>
  <si>
    <t>Jumlah Balita yang mendapat MP-ASI</t>
  </si>
  <si>
    <t>Jumlah Balita sangat kurus (BB/TB)</t>
  </si>
  <si>
    <t>Jumlah Balita Gizi buruk /gizi kurang yang menerima PMT Pemulihan (Angka absolut)</t>
  </si>
  <si>
    <t>Jumlah kematian Bayi</t>
  </si>
  <si>
    <t>Jumlah kematian Anak Balita</t>
  </si>
  <si>
    <t>Jumlah kematian Ibu</t>
  </si>
  <si>
    <t>Jumlah kunjungan K1</t>
  </si>
  <si>
    <t>Jumlah kunjungan Neonatal 1</t>
  </si>
  <si>
    <t>Jumlah kunjungan KN Lengkap</t>
  </si>
  <si>
    <t>Jumlah Imunisasi anak usia 1 tahun yang diimunisasi campak</t>
  </si>
  <si>
    <t>Jumlah kasus baru HIV/AIDS</t>
  </si>
  <si>
    <t>Jumlah penemuan penderita TB</t>
  </si>
  <si>
    <t>Jumlah Penderita TB yang diobati dengan DOTS</t>
  </si>
  <si>
    <t>Jumlah penderita TB yang meninggal</t>
  </si>
  <si>
    <t>Jumlah kasus TB yang sembuh dengan DOTS</t>
  </si>
  <si>
    <t>Jumlah Sasaran yang disosialisasi HIV/AIDS (15-24 th)</t>
  </si>
  <si>
    <t>Jumlah seluruh rumah</t>
  </si>
  <si>
    <t>Jumlah rumah tangga</t>
  </si>
  <si>
    <t>Jumlah rumah tangga dengan akses terhadap air bersih</t>
  </si>
  <si>
    <t>Jumlah rumah tangga dengan akses terhadap air minum</t>
  </si>
  <si>
    <t>Jumlah sampel air minum PDAM yang memenuhi syarat</t>
  </si>
  <si>
    <t>Jumlah penduduk yang mempunyai jamban sehat</t>
  </si>
  <si>
    <t>Jumlah KK memiliki akses air minum yang memenuhi syarat</t>
  </si>
  <si>
    <t>jml penduduk yang menggunakan jamban sehat</t>
  </si>
  <si>
    <t>jml rumah yang memenuhi syarat kesehatan</t>
  </si>
  <si>
    <t>pelayanan klinik sanitasi di puskesmas</t>
  </si>
  <si>
    <t>TPM memenuhi syarat kesehatan</t>
  </si>
  <si>
    <t>jumlah kelurahan melaksanakan STBM</t>
  </si>
  <si>
    <t>Jumlah kelurahan Stop BABs</t>
  </si>
  <si>
    <t>% Air minum memenuhi syarat kesehatan</t>
  </si>
  <si>
    <t>Kepala UPT Puskesmas Kotagede II</t>
  </si>
  <si>
    <t>TTD</t>
  </si>
</sst>
</file>

<file path=xl/styles.xml><?xml version="1.0" encoding="utf-8"?>
<styleSheet xmlns="http://schemas.openxmlformats.org/spreadsheetml/2006/main">
  <numFmts count="10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#,##0;[Red]#,##0"/>
    <numFmt numFmtId="165" formatCode="0.0%"/>
  </numFmts>
  <fonts count="78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Arial"/>
      <family val="0"/>
    </font>
    <font>
      <sz val="11"/>
      <name val="Calibri"/>
      <family val="0"/>
    </font>
    <font>
      <sz val="11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sz val="10"/>
      <color indexed="8"/>
      <name val="Calibri"/>
      <family val="0"/>
    </font>
    <font>
      <sz val="10"/>
      <color indexed="8"/>
      <name val="Arial"/>
      <family val="0"/>
    </font>
    <font>
      <b/>
      <sz val="10"/>
      <color indexed="8"/>
      <name val="Calibri"/>
      <family val="0"/>
    </font>
    <font>
      <sz val="9"/>
      <color indexed="8"/>
      <name val="Arial"/>
      <family val="0"/>
    </font>
    <font>
      <sz val="11"/>
      <color indexed="52"/>
      <name val="Calibri"/>
      <family val="0"/>
    </font>
    <font>
      <sz val="11"/>
      <color indexed="8"/>
      <name val="Roboto"/>
      <family val="0"/>
    </font>
    <font>
      <sz val="11"/>
      <color indexed="8"/>
      <name val="Docs-Calibri"/>
      <family val="0"/>
    </font>
    <font>
      <b/>
      <sz val="14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29"/>
      <name val="Arial"/>
      <family val="0"/>
    </font>
    <font>
      <sz val="10"/>
      <color indexed="29"/>
      <name val="Arial"/>
      <family val="0"/>
    </font>
    <font>
      <b/>
      <sz val="10"/>
      <color indexed="8"/>
      <name val="Arial"/>
      <family val="0"/>
    </font>
    <font>
      <b/>
      <sz val="12"/>
      <name val="Arial"/>
      <family val="0"/>
    </font>
    <font>
      <sz val="10"/>
      <color indexed="9"/>
      <name val="Arial"/>
      <family val="0"/>
    </font>
    <font>
      <sz val="10"/>
      <name val="SimSu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0"/>
    </font>
    <font>
      <sz val="11"/>
      <color rgb="FF000000"/>
      <name val="Arial"/>
      <family val="0"/>
    </font>
    <font>
      <b/>
      <sz val="11"/>
      <color rgb="FF000000"/>
      <name val="Calibri"/>
      <family val="0"/>
    </font>
    <font>
      <sz val="10"/>
      <color rgb="FF000000"/>
      <name val="Calibri"/>
      <family val="0"/>
    </font>
    <font>
      <sz val="10"/>
      <color rgb="FF000000"/>
      <name val="Arial"/>
      <family val="0"/>
    </font>
    <font>
      <b/>
      <sz val="10"/>
      <color rgb="FF000000"/>
      <name val="Calibri"/>
      <family val="0"/>
    </font>
    <font>
      <sz val="9"/>
      <color rgb="FF000000"/>
      <name val="Arial"/>
      <family val="0"/>
    </font>
    <font>
      <sz val="11"/>
      <color rgb="FFFF9900"/>
      <name val="Calibri"/>
      <family val="0"/>
    </font>
    <font>
      <sz val="11"/>
      <color rgb="FF000000"/>
      <name val="Roboto"/>
      <family val="0"/>
    </font>
    <font>
      <sz val="11"/>
      <color rgb="FF000000"/>
      <name val="Docs-Calibri"/>
      <family val="0"/>
    </font>
    <font>
      <b/>
      <sz val="10"/>
      <color rgb="FFFF0000"/>
      <name val="Arial"/>
      <family val="0"/>
    </font>
    <font>
      <b/>
      <sz val="10"/>
      <color rgb="FFFF8080"/>
      <name val="Arial"/>
      <family val="0"/>
    </font>
    <font>
      <sz val="10"/>
      <color rgb="FFFF8080"/>
      <name val="Arial"/>
      <family val="0"/>
    </font>
    <font>
      <b/>
      <sz val="10"/>
      <color rgb="FF000000"/>
      <name val="Arial"/>
      <family val="0"/>
    </font>
    <font>
      <sz val="10"/>
      <color rgb="FFFFFFFF"/>
      <name val="Arial"/>
      <family val="0"/>
    </font>
    <font>
      <sz val="12"/>
      <color rgb="FF000000"/>
      <name val="Calibri"/>
      <family val="0"/>
    </font>
    <font>
      <b/>
      <sz val="14"/>
      <color rgb="FF000000"/>
      <name val="Calibri"/>
      <family val="0"/>
    </font>
    <font>
      <b/>
      <sz val="12"/>
      <color rgb="FF000000"/>
      <name val="Calibri"/>
      <family val="0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DE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9">
    <xf numFmtId="0" fontId="0" fillId="0" borderId="0" xfId="0" applyFont="1" applyAlignment="1">
      <alignment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60" fillId="0" borderId="11" xfId="0" applyFont="1" applyBorder="1" applyAlignment="1">
      <alignment horizontal="center"/>
    </xf>
    <xf numFmtId="0" fontId="6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0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9" fontId="60" fillId="0" borderId="11" xfId="0" applyNumberFormat="1" applyFont="1" applyBorder="1" applyAlignment="1">
      <alignment horizontal="center"/>
    </xf>
    <xf numFmtId="0" fontId="6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2" xfId="0" applyFont="1" applyBorder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33" borderId="11" xfId="0" applyFont="1" applyFill="1" applyBorder="1" applyAlignment="1">
      <alignment horizontal="center"/>
    </xf>
    <xf numFmtId="0" fontId="61" fillId="33" borderId="11" xfId="0" applyFont="1" applyFill="1" applyBorder="1" applyAlignment="1">
      <alignment horizontal="left"/>
    </xf>
    <xf numFmtId="9" fontId="62" fillId="33" borderId="11" xfId="0" applyNumberFormat="1" applyFont="1" applyFill="1" applyBorder="1" applyAlignment="1">
      <alignment horizontal="center"/>
    </xf>
    <xf numFmtId="0" fontId="62" fillId="33" borderId="11" xfId="0" applyFont="1" applyFill="1" applyBorder="1" applyAlignment="1">
      <alignment horizontal="center"/>
    </xf>
    <xf numFmtId="3" fontId="62" fillId="33" borderId="11" xfId="0" applyNumberFormat="1" applyFont="1" applyFill="1" applyBorder="1" applyAlignment="1">
      <alignment horizontal="center"/>
    </xf>
    <xf numFmtId="10" fontId="0" fillId="33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4" borderId="11" xfId="0" applyFont="1" applyFill="1" applyBorder="1" applyAlignment="1">
      <alignment horizontal="center"/>
    </xf>
    <xf numFmtId="9" fontId="62" fillId="34" borderId="11" xfId="0" applyNumberFormat="1" applyFont="1" applyFill="1" applyBorder="1" applyAlignment="1">
      <alignment horizontal="center"/>
    </xf>
    <xf numFmtId="0" fontId="62" fillId="35" borderId="11" xfId="0" applyFont="1" applyFill="1" applyBorder="1" applyAlignment="1">
      <alignment horizontal="center"/>
    </xf>
    <xf numFmtId="3" fontId="62" fillId="36" borderId="11" xfId="0" applyNumberFormat="1" applyFont="1" applyFill="1" applyBorder="1" applyAlignment="1">
      <alignment horizontal="center"/>
    </xf>
    <xf numFmtId="10" fontId="0" fillId="34" borderId="11" xfId="0" applyNumberFormat="1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/>
    </xf>
    <xf numFmtId="9" fontId="62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 vertical="top"/>
    </xf>
    <xf numFmtId="9" fontId="62" fillId="0" borderId="11" xfId="0" applyNumberFormat="1" applyFont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9" fontId="62" fillId="33" borderId="11" xfId="0" applyNumberFormat="1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62" fillId="0" borderId="11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9" fontId="0" fillId="0" borderId="11" xfId="0" applyNumberFormat="1" applyFont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61" fillId="34" borderId="11" xfId="0" applyFont="1" applyFill="1" applyBorder="1" applyAlignment="1">
      <alignment vertical="center"/>
    </xf>
    <xf numFmtId="9" fontId="0" fillId="34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3" fontId="0" fillId="36" borderId="11" xfId="0" applyNumberFormat="1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10" fontId="0" fillId="34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 vertical="center"/>
    </xf>
    <xf numFmtId="9" fontId="0" fillId="34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9" fontId="0" fillId="34" borderId="15" xfId="0" applyNumberFormat="1" applyFont="1" applyFill="1" applyBorder="1" applyAlignment="1">
      <alignment horizontal="center" vertical="center"/>
    </xf>
    <xf numFmtId="3" fontId="0" fillId="35" borderId="11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/>
    </xf>
    <xf numFmtId="9" fontId="0" fillId="0" borderId="17" xfId="0" applyNumberFormat="1" applyFont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35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67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 horizontal="left" vertical="center" wrapText="1"/>
    </xf>
    <xf numFmtId="0" fontId="68" fillId="33" borderId="0" xfId="0" applyFont="1" applyFill="1" applyAlignment="1">
      <alignment horizontal="left"/>
    </xf>
    <xf numFmtId="0" fontId="0" fillId="33" borderId="0" xfId="0" applyFont="1" applyFill="1" applyAlignment="1">
      <alignment horizontal="left" vertical="center"/>
    </xf>
    <xf numFmtId="0" fontId="61" fillId="0" borderId="0" xfId="0" applyFont="1" applyAlignment="1">
      <alignment vertical="center"/>
    </xf>
    <xf numFmtId="0" fontId="19" fillId="33" borderId="0" xfId="0" applyFont="1" applyFill="1" applyBorder="1" applyAlignment="1">
      <alignment horizontal="center" vertical="top"/>
    </xf>
    <xf numFmtId="0" fontId="20" fillId="37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right" vertical="top"/>
    </xf>
    <xf numFmtId="0" fontId="20" fillId="33" borderId="11" xfId="0" applyFont="1" applyFill="1" applyBorder="1" applyAlignment="1">
      <alignment vertical="top"/>
    </xf>
    <xf numFmtId="0" fontId="20" fillId="33" borderId="11" xfId="0" applyFont="1" applyFill="1" applyBorder="1" applyAlignment="1">
      <alignment vertical="center"/>
    </xf>
    <xf numFmtId="0" fontId="20" fillId="33" borderId="11" xfId="0" applyFont="1" applyFill="1" applyBorder="1" applyAlignment="1">
      <alignment vertical="top" wrapText="1"/>
    </xf>
    <xf numFmtId="0" fontId="20" fillId="33" borderId="11" xfId="0" applyFont="1" applyFill="1" applyBorder="1" applyAlignment="1">
      <alignment horizontal="center" vertical="top" wrapText="1"/>
    </xf>
    <xf numFmtId="10" fontId="20" fillId="33" borderId="11" xfId="0" applyNumberFormat="1" applyFont="1" applyFill="1" applyBorder="1" applyAlignment="1">
      <alignment vertical="top"/>
    </xf>
    <xf numFmtId="0" fontId="20" fillId="38" borderId="11" xfId="0" applyFont="1" applyFill="1" applyBorder="1" applyAlignment="1">
      <alignment horizontal="right" vertical="top"/>
    </xf>
    <xf numFmtId="0" fontId="20" fillId="38" borderId="11" xfId="0" applyFont="1" applyFill="1" applyBorder="1" applyAlignment="1">
      <alignment vertical="top"/>
    </xf>
    <xf numFmtId="0" fontId="20" fillId="38" borderId="11" xfId="0" applyFont="1" applyFill="1" applyBorder="1" applyAlignment="1">
      <alignment vertical="top" wrapText="1"/>
    </xf>
    <xf numFmtId="0" fontId="20" fillId="38" borderId="11" xfId="0" applyFont="1" applyFill="1" applyBorder="1" applyAlignment="1">
      <alignment horizontal="center" vertical="top" wrapText="1"/>
    </xf>
    <xf numFmtId="10" fontId="20" fillId="38" borderId="11" xfId="0" applyNumberFormat="1" applyFont="1" applyFill="1" applyBorder="1" applyAlignment="1">
      <alignment vertical="top"/>
    </xf>
    <xf numFmtId="0" fontId="20" fillId="39" borderId="11" xfId="0" applyFont="1" applyFill="1" applyBorder="1" applyAlignment="1">
      <alignment horizontal="left" vertical="top"/>
    </xf>
    <xf numFmtId="0" fontId="20" fillId="39" borderId="11" xfId="0" applyFont="1" applyFill="1" applyBorder="1" applyAlignment="1">
      <alignment vertical="top"/>
    </xf>
    <xf numFmtId="0" fontId="19" fillId="39" borderId="11" xfId="0" applyFont="1" applyFill="1" applyBorder="1" applyAlignment="1">
      <alignment vertical="top"/>
    </xf>
    <xf numFmtId="0" fontId="19" fillId="39" borderId="11" xfId="0" applyFont="1" applyFill="1" applyBorder="1" applyAlignment="1">
      <alignment horizontal="center" vertical="top"/>
    </xf>
    <xf numFmtId="10" fontId="19" fillId="39" borderId="11" xfId="0" applyNumberFormat="1" applyFont="1" applyFill="1" applyBorder="1" applyAlignment="1">
      <alignment vertical="top"/>
    </xf>
    <xf numFmtId="0" fontId="20" fillId="33" borderId="11" xfId="0" applyFont="1" applyFill="1" applyBorder="1" applyAlignment="1">
      <alignment horizontal="center" vertical="top"/>
    </xf>
    <xf numFmtId="0" fontId="19" fillId="33" borderId="11" xfId="0" applyFont="1" applyFill="1" applyBorder="1" applyAlignment="1">
      <alignment horizontal="right" vertical="top"/>
    </xf>
    <xf numFmtId="0" fontId="19" fillId="33" borderId="11" xfId="0" applyFont="1" applyFill="1" applyBorder="1" applyAlignment="1">
      <alignment vertical="top"/>
    </xf>
    <xf numFmtId="9" fontId="19" fillId="33" borderId="11" xfId="0" applyNumberFormat="1" applyFont="1" applyFill="1" applyBorder="1" applyAlignment="1">
      <alignment vertical="top"/>
    </xf>
    <xf numFmtId="164" fontId="19" fillId="35" borderId="11" xfId="0" applyNumberFormat="1" applyFont="1" applyFill="1" applyBorder="1" applyAlignment="1">
      <alignment vertical="top"/>
    </xf>
    <xf numFmtId="164" fontId="19" fillId="36" borderId="11" xfId="0" applyNumberFormat="1" applyFont="1" applyFill="1" applyBorder="1" applyAlignment="1">
      <alignment horizontal="center" vertical="top"/>
    </xf>
    <xf numFmtId="10" fontId="19" fillId="33" borderId="11" xfId="0" applyNumberFormat="1" applyFont="1" applyFill="1" applyBorder="1" applyAlignment="1">
      <alignment vertical="top"/>
    </xf>
    <xf numFmtId="0" fontId="19" fillId="35" borderId="11" xfId="0" applyFont="1" applyFill="1" applyBorder="1" applyAlignment="1">
      <alignment vertical="top"/>
    </xf>
    <xf numFmtId="164" fontId="19" fillId="33" borderId="11" xfId="0" applyNumberFormat="1" applyFont="1" applyFill="1" applyBorder="1" applyAlignment="1">
      <alignment horizontal="center" vertical="top"/>
    </xf>
    <xf numFmtId="0" fontId="69" fillId="33" borderId="11" xfId="0" applyFont="1" applyFill="1" applyBorder="1" applyAlignment="1">
      <alignment horizontal="right" vertical="top"/>
    </xf>
    <xf numFmtId="0" fontId="70" fillId="40" borderId="11" xfId="0" applyFont="1" applyFill="1" applyBorder="1" applyAlignment="1">
      <alignment horizontal="right" vertical="top"/>
    </xf>
    <xf numFmtId="0" fontId="71" fillId="40" borderId="11" xfId="0" applyFont="1" applyFill="1" applyBorder="1" applyAlignment="1">
      <alignment vertical="top"/>
    </xf>
    <xf numFmtId="9" fontId="71" fillId="40" borderId="11" xfId="0" applyNumberFormat="1" applyFont="1" applyFill="1" applyBorder="1" applyAlignment="1">
      <alignment vertical="top"/>
    </xf>
    <xf numFmtId="164" fontId="19" fillId="40" borderId="11" xfId="0" applyNumberFormat="1" applyFont="1" applyFill="1" applyBorder="1" applyAlignment="1">
      <alignment horizontal="center" vertical="top"/>
    </xf>
    <xf numFmtId="10" fontId="71" fillId="40" borderId="11" xfId="0" applyNumberFormat="1" applyFont="1" applyFill="1" applyBorder="1" applyAlignment="1">
      <alignment vertical="top"/>
    </xf>
    <xf numFmtId="0" fontId="19" fillId="33" borderId="11" xfId="0" applyFont="1" applyFill="1" applyBorder="1" applyAlignment="1">
      <alignment horizontal="center" vertical="top"/>
    </xf>
    <xf numFmtId="0" fontId="20" fillId="39" borderId="11" xfId="0" applyFont="1" applyFill="1" applyBorder="1" applyAlignment="1">
      <alignment horizontal="center" vertical="top"/>
    </xf>
    <xf numFmtId="0" fontId="19" fillId="36" borderId="11" xfId="0" applyFont="1" applyFill="1" applyBorder="1" applyAlignment="1">
      <alignment horizontal="center" vertical="top"/>
    </xf>
    <xf numFmtId="0" fontId="72" fillId="33" borderId="11" xfId="0" applyFont="1" applyFill="1" applyBorder="1" applyAlignment="1">
      <alignment horizontal="right" vertical="top"/>
    </xf>
    <xf numFmtId="0" fontId="19" fillId="0" borderId="11" xfId="0" applyFont="1" applyBorder="1" applyAlignment="1">
      <alignment horizontal="center" vertical="top"/>
    </xf>
    <xf numFmtId="0" fontId="20" fillId="41" borderId="11" xfId="0" applyFont="1" applyFill="1" applyBorder="1" applyAlignment="1">
      <alignment horizontal="right" vertical="top"/>
    </xf>
    <xf numFmtId="0" fontId="20" fillId="41" borderId="11" xfId="0" applyFont="1" applyFill="1" applyBorder="1" applyAlignment="1">
      <alignment vertical="top"/>
    </xf>
    <xf numFmtId="0" fontId="19" fillId="41" borderId="11" xfId="0" applyFont="1" applyFill="1" applyBorder="1" applyAlignment="1">
      <alignment vertical="top"/>
    </xf>
    <xf numFmtId="165" fontId="19" fillId="33" borderId="11" xfId="0" applyNumberFormat="1" applyFont="1" applyFill="1" applyBorder="1" applyAlignment="1">
      <alignment vertical="top"/>
    </xf>
    <xf numFmtId="0" fontId="19" fillId="33" borderId="11" xfId="0" applyFont="1" applyFill="1" applyBorder="1" applyAlignment="1">
      <alignment vertical="top" wrapText="1"/>
    </xf>
    <xf numFmtId="0" fontId="19" fillId="35" borderId="11" xfId="0" applyFont="1" applyFill="1" applyBorder="1" applyAlignment="1">
      <alignment vertical="top" wrapText="1"/>
    </xf>
    <xf numFmtId="0" fontId="19" fillId="36" borderId="11" xfId="0" applyFont="1" applyFill="1" applyBorder="1" applyAlignment="1">
      <alignment horizontal="center" vertical="top" wrapText="1"/>
    </xf>
    <xf numFmtId="0" fontId="19" fillId="33" borderId="0" xfId="0" applyFont="1" applyFill="1" applyBorder="1" applyAlignment="1">
      <alignment vertical="top"/>
    </xf>
    <xf numFmtId="9" fontId="20" fillId="33" borderId="11" xfId="0" applyNumberFormat="1" applyFont="1" applyFill="1" applyBorder="1" applyAlignment="1">
      <alignment vertical="top"/>
    </xf>
    <xf numFmtId="9" fontId="20" fillId="38" borderId="11" xfId="0" applyNumberFormat="1" applyFont="1" applyFill="1" applyBorder="1" applyAlignment="1">
      <alignment vertical="top"/>
    </xf>
    <xf numFmtId="0" fontId="19" fillId="38" borderId="11" xfId="0" applyFont="1" applyFill="1" applyBorder="1" applyAlignment="1">
      <alignment vertical="top"/>
    </xf>
    <xf numFmtId="9" fontId="20" fillId="39" borderId="11" xfId="0" applyNumberFormat="1" applyFont="1" applyFill="1" applyBorder="1" applyAlignment="1">
      <alignment vertical="top"/>
    </xf>
    <xf numFmtId="9" fontId="72" fillId="33" borderId="0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right" vertical="top"/>
    </xf>
    <xf numFmtId="0" fontId="5" fillId="33" borderId="16" xfId="0" applyFont="1" applyFill="1" applyBorder="1" applyAlignment="1">
      <alignment horizontal="right" vertical="top"/>
    </xf>
    <xf numFmtId="9" fontId="70" fillId="40" borderId="11" xfId="0" applyNumberFormat="1" applyFont="1" applyFill="1" applyBorder="1" applyAlignment="1">
      <alignment vertical="top"/>
    </xf>
    <xf numFmtId="9" fontId="19" fillId="33" borderId="11" xfId="0" applyNumberFormat="1" applyFont="1" applyFill="1" applyBorder="1" applyAlignment="1">
      <alignment vertical="top" wrapText="1"/>
    </xf>
    <xf numFmtId="0" fontId="71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19" fillId="0" borderId="11" xfId="0" applyFont="1" applyBorder="1" applyAlignment="1">
      <alignment horizontal="right" vertical="top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vertical="top"/>
    </xf>
    <xf numFmtId="9" fontId="19" fillId="0" borderId="11" xfId="0" applyNumberFormat="1" applyFont="1" applyBorder="1" applyAlignment="1">
      <alignment vertical="top"/>
    </xf>
    <xf numFmtId="0" fontId="20" fillId="0" borderId="11" xfId="0" applyFont="1" applyBorder="1" applyAlignment="1">
      <alignment horizontal="right" vertical="top"/>
    </xf>
    <xf numFmtId="0" fontId="19" fillId="35" borderId="11" xfId="0" applyFont="1" applyFill="1" applyBorder="1" applyAlignment="1">
      <alignment horizontal="center" vertical="top"/>
    </xf>
    <xf numFmtId="10" fontId="19" fillId="0" borderId="11" xfId="0" applyNumberFormat="1" applyFont="1" applyBorder="1" applyAlignment="1">
      <alignment vertical="top"/>
    </xf>
    <xf numFmtId="0" fontId="72" fillId="39" borderId="11" xfId="0" applyFont="1" applyFill="1" applyBorder="1" applyAlignment="1">
      <alignment horizontal="left" vertical="top"/>
    </xf>
    <xf numFmtId="1" fontId="63" fillId="35" borderId="11" xfId="0" applyNumberFormat="1" applyFont="1" applyFill="1" applyBorder="1" applyAlignment="1">
      <alignment vertical="top" wrapText="1"/>
    </xf>
    <xf numFmtId="1" fontId="19" fillId="36" borderId="11" xfId="0" applyNumberFormat="1" applyFont="1" applyFill="1" applyBorder="1" applyAlignment="1">
      <alignment horizontal="center" vertical="top"/>
    </xf>
    <xf numFmtId="0" fontId="19" fillId="41" borderId="11" xfId="0" applyFont="1" applyFill="1" applyBorder="1" applyAlignment="1">
      <alignment horizontal="right" vertical="top"/>
    </xf>
    <xf numFmtId="0" fontId="19" fillId="41" borderId="11" xfId="0" applyFont="1" applyFill="1" applyBorder="1" applyAlignment="1">
      <alignment vertical="top" wrapText="1"/>
    </xf>
    <xf numFmtId="0" fontId="73" fillId="33" borderId="11" xfId="0" applyFont="1" applyFill="1" applyBorder="1" applyAlignment="1">
      <alignment vertical="top"/>
    </xf>
    <xf numFmtId="9" fontId="20" fillId="0" borderId="11" xfId="0" applyNumberFormat="1" applyFont="1" applyBorder="1" applyAlignment="1">
      <alignment vertical="top"/>
    </xf>
    <xf numFmtId="0" fontId="63" fillId="0" borderId="11" xfId="0" applyFont="1" applyBorder="1" applyAlignment="1">
      <alignment vertical="top"/>
    </xf>
    <xf numFmtId="9" fontId="19" fillId="35" borderId="11" xfId="0" applyNumberFormat="1" applyFont="1" applyFill="1" applyBorder="1" applyAlignment="1">
      <alignment vertical="top"/>
    </xf>
    <xf numFmtId="10" fontId="19" fillId="36" borderId="11" xfId="0" applyNumberFormat="1" applyFont="1" applyFill="1" applyBorder="1" applyAlignment="1">
      <alignment horizontal="center" vertical="top"/>
    </xf>
    <xf numFmtId="0" fontId="20" fillId="40" borderId="11" xfId="0" applyFont="1" applyFill="1" applyBorder="1" applyAlignment="1">
      <alignment horizontal="right" vertical="top"/>
    </xf>
    <xf numFmtId="0" fontId="19" fillId="40" borderId="11" xfId="0" applyFont="1" applyFill="1" applyBorder="1" applyAlignment="1">
      <alignment vertical="top"/>
    </xf>
    <xf numFmtId="9" fontId="19" fillId="40" borderId="11" xfId="0" applyNumberFormat="1" applyFont="1" applyFill="1" applyBorder="1" applyAlignment="1">
      <alignment vertical="top"/>
    </xf>
    <xf numFmtId="3" fontId="19" fillId="40" borderId="11" xfId="0" applyNumberFormat="1" applyFont="1" applyFill="1" applyBorder="1" applyAlignment="1">
      <alignment horizontal="center" vertical="top"/>
    </xf>
    <xf numFmtId="10" fontId="19" fillId="40" borderId="11" xfId="0" applyNumberFormat="1" applyFont="1" applyFill="1" applyBorder="1" applyAlignment="1">
      <alignment vertical="top"/>
    </xf>
    <xf numFmtId="3" fontId="19" fillId="35" borderId="11" xfId="0" applyNumberFormat="1" applyFont="1" applyFill="1" applyBorder="1" applyAlignment="1">
      <alignment horizontal="center" vertical="top"/>
    </xf>
    <xf numFmtId="0" fontId="20" fillId="38" borderId="11" xfId="0" applyFont="1" applyFill="1" applyBorder="1" applyAlignment="1">
      <alignment horizontal="left" vertical="top"/>
    </xf>
    <xf numFmtId="0" fontId="19" fillId="38" borderId="11" xfId="0" applyFont="1" applyFill="1" applyBorder="1" applyAlignment="1">
      <alignment horizontal="center" vertical="top"/>
    </xf>
    <xf numFmtId="10" fontId="19" fillId="38" borderId="11" xfId="0" applyNumberFormat="1" applyFont="1" applyFill="1" applyBorder="1" applyAlignment="1">
      <alignment vertical="top"/>
    </xf>
    <xf numFmtId="165" fontId="20" fillId="33" borderId="11" xfId="0" applyNumberFormat="1" applyFont="1" applyFill="1" applyBorder="1" applyAlignment="1">
      <alignment vertical="top"/>
    </xf>
    <xf numFmtId="0" fontId="19" fillId="33" borderId="0" xfId="0" applyFont="1" applyFill="1" applyBorder="1" applyAlignment="1">
      <alignment horizontal="right" vertical="top"/>
    </xf>
    <xf numFmtId="10" fontId="19" fillId="33" borderId="0" xfId="0" applyNumberFormat="1" applyFont="1" applyFill="1" applyBorder="1" applyAlignment="1">
      <alignment vertical="top"/>
    </xf>
    <xf numFmtId="9" fontId="19" fillId="33" borderId="0" xfId="0" applyNumberFormat="1" applyFont="1" applyFill="1" applyBorder="1" applyAlignment="1">
      <alignment vertical="top"/>
    </xf>
    <xf numFmtId="0" fontId="3" fillId="0" borderId="0" xfId="0" applyFont="1" applyBorder="1" applyAlignment="1">
      <alignment/>
    </xf>
    <xf numFmtId="0" fontId="19" fillId="33" borderId="0" xfId="0" applyFont="1" applyFill="1" applyBorder="1" applyAlignment="1">
      <alignment vertical="top"/>
    </xf>
    <xf numFmtId="0" fontId="3" fillId="0" borderId="0" xfId="0" applyFont="1" applyBorder="1" applyAlignment="1">
      <alignment/>
    </xf>
    <xf numFmtId="0" fontId="20" fillId="37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/>
    </xf>
    <xf numFmtId="0" fontId="25" fillId="37" borderId="13" xfId="0" applyFont="1" applyFill="1" applyBorder="1" applyAlignment="1">
      <alignment horizontal="center" vertical="top"/>
    </xf>
    <xf numFmtId="0" fontId="3" fillId="0" borderId="17" xfId="0" applyFont="1" applyBorder="1" applyAlignment="1">
      <alignment/>
    </xf>
    <xf numFmtId="0" fontId="19" fillId="33" borderId="0" xfId="0" applyFont="1" applyFill="1" applyBorder="1" applyAlignment="1">
      <alignment horizontal="center" vertical="top"/>
    </xf>
    <xf numFmtId="0" fontId="20" fillId="37" borderId="13" xfId="0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20" fillId="37" borderId="13" xfId="0" applyFont="1" applyFill="1" applyBorder="1" applyAlignment="1">
      <alignment horizontal="center" vertical="center" wrapText="1"/>
    </xf>
    <xf numFmtId="10" fontId="20" fillId="37" borderId="13" xfId="0" applyNumberFormat="1" applyFont="1" applyFill="1" applyBorder="1" applyAlignment="1">
      <alignment horizontal="center" vertical="center" wrapText="1"/>
    </xf>
    <xf numFmtId="9" fontId="20" fillId="37" borderId="13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top"/>
    </xf>
    <xf numFmtId="0" fontId="20" fillId="37" borderId="14" xfId="0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25" fillId="37" borderId="14" xfId="0" applyFont="1" applyFill="1" applyBorder="1" applyAlignment="1">
      <alignment horizontal="center" vertical="top"/>
    </xf>
    <xf numFmtId="0" fontId="3" fillId="0" borderId="22" xfId="0" applyFont="1" applyBorder="1" applyAlignment="1">
      <alignment/>
    </xf>
    <xf numFmtId="0" fontId="19" fillId="33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2" fontId="74" fillId="37" borderId="18" xfId="0" applyNumberFormat="1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2" fontId="74" fillId="37" borderId="13" xfId="0" applyNumberFormat="1" applyFont="1" applyFill="1" applyBorder="1" applyAlignment="1">
      <alignment horizontal="center" vertical="center"/>
    </xf>
    <xf numFmtId="2" fontId="0" fillId="37" borderId="13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left" wrapText="1"/>
    </xf>
    <xf numFmtId="0" fontId="0" fillId="0" borderId="14" xfId="0" applyFont="1" applyBorder="1" applyAlignment="1">
      <alignment horizontal="left"/>
    </xf>
    <xf numFmtId="0" fontId="61" fillId="34" borderId="14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/>
    </xf>
    <xf numFmtId="0" fontId="75" fillId="0" borderId="0" xfId="0" applyFont="1" applyAlignment="1">
      <alignment horizontal="center" vertical="center"/>
    </xf>
    <xf numFmtId="2" fontId="75" fillId="0" borderId="0" xfId="0" applyNumberFormat="1" applyFont="1" applyAlignment="1">
      <alignment horizontal="center" vertical="center"/>
    </xf>
    <xf numFmtId="0" fontId="61" fillId="34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76" fillId="37" borderId="13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9" fillId="0" borderId="23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59" fillId="0" borderId="22" xfId="0" applyFont="1" applyBorder="1" applyAlignment="1">
      <alignment horizontal="center"/>
    </xf>
    <xf numFmtId="0" fontId="59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1"/>
  <sheetViews>
    <sheetView zoomScalePageLayoutView="0" workbookViewId="0" topLeftCell="A199">
      <selection activeCell="G215" sqref="G215:I220"/>
    </sheetView>
  </sheetViews>
  <sheetFormatPr defaultColWidth="14.421875" defaultRowHeight="15" customHeight="1"/>
  <cols>
    <col min="1" max="1" width="3.7109375" style="0" customWidth="1"/>
    <col min="2" max="2" width="61.140625" style="0" customWidth="1"/>
    <col min="3" max="3" width="3.140625" style="0" customWidth="1"/>
    <col min="4" max="4" width="10.8515625" style="0" customWidth="1"/>
    <col min="5" max="5" width="7.57421875" style="0" customWidth="1"/>
    <col min="6" max="6" width="9.7109375" style="0" customWidth="1"/>
    <col min="7" max="7" width="19.7109375" style="0" customWidth="1"/>
    <col min="8" max="8" width="13.28125" style="0" customWidth="1"/>
    <col min="9" max="9" width="15.00390625" style="0" customWidth="1"/>
    <col min="10" max="27" width="11.57421875" style="0" customWidth="1"/>
    <col min="28" max="29" width="14.421875" style="0" customWidth="1"/>
  </cols>
  <sheetData>
    <row r="1" spans="1:27" ht="19.5" customHeight="1">
      <c r="A1" s="190" t="s">
        <v>0</v>
      </c>
      <c r="B1" s="175"/>
      <c r="C1" s="175"/>
      <c r="D1" s="175"/>
      <c r="E1" s="175"/>
      <c r="F1" s="175"/>
      <c r="G1" s="175"/>
      <c r="H1" s="175"/>
      <c r="I1" s="175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</row>
    <row r="2" spans="1:27" ht="19.5" customHeight="1">
      <c r="A2" s="190" t="s">
        <v>1</v>
      </c>
      <c r="B2" s="175"/>
      <c r="C2" s="175"/>
      <c r="D2" s="175"/>
      <c r="E2" s="175"/>
      <c r="F2" s="175"/>
      <c r="G2" s="175"/>
      <c r="H2" s="175"/>
      <c r="I2" s="175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</row>
    <row r="3" spans="1:27" ht="19.5" customHeight="1">
      <c r="A3" s="86"/>
      <c r="B3" s="86"/>
      <c r="C3" s="86"/>
      <c r="D3" s="86"/>
      <c r="E3" s="86"/>
      <c r="F3" s="86"/>
      <c r="G3" s="86"/>
      <c r="H3" s="86"/>
      <c r="I3" s="86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</row>
    <row r="4" spans="1:27" ht="12.75" customHeight="1">
      <c r="A4" s="185" t="s">
        <v>2</v>
      </c>
      <c r="B4" s="185" t="s">
        <v>3</v>
      </c>
      <c r="C4" s="87"/>
      <c r="D4" s="185" t="s">
        <v>4</v>
      </c>
      <c r="E4" s="176" t="s">
        <v>5</v>
      </c>
      <c r="F4" s="177"/>
      <c r="G4" s="187" t="s">
        <v>6</v>
      </c>
      <c r="H4" s="191" t="s">
        <v>7</v>
      </c>
      <c r="I4" s="192"/>
      <c r="J4" s="193" t="s">
        <v>8</v>
      </c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2"/>
      <c r="V4" s="131"/>
      <c r="W4" s="131"/>
      <c r="X4" s="131"/>
      <c r="Y4" s="131"/>
      <c r="Z4" s="131"/>
      <c r="AA4" s="131"/>
    </row>
    <row r="5" spans="1:27" ht="12.75" customHeight="1">
      <c r="A5" s="186"/>
      <c r="B5" s="186"/>
      <c r="C5" s="87"/>
      <c r="D5" s="186"/>
      <c r="E5" s="178"/>
      <c r="F5" s="179"/>
      <c r="G5" s="186"/>
      <c r="H5" s="188" t="s">
        <v>9</v>
      </c>
      <c r="I5" s="189" t="s">
        <v>10</v>
      </c>
      <c r="J5" s="182" t="s">
        <v>11</v>
      </c>
      <c r="K5" s="182" t="s">
        <v>12</v>
      </c>
      <c r="L5" s="182" t="s">
        <v>13</v>
      </c>
      <c r="M5" s="182" t="s">
        <v>14</v>
      </c>
      <c r="N5" s="182" t="s">
        <v>15</v>
      </c>
      <c r="O5" s="182" t="s">
        <v>16</v>
      </c>
      <c r="P5" s="182" t="s">
        <v>17</v>
      </c>
      <c r="Q5" s="182" t="s">
        <v>18</v>
      </c>
      <c r="R5" s="182" t="s">
        <v>19</v>
      </c>
      <c r="S5" s="182" t="s">
        <v>20</v>
      </c>
      <c r="T5" s="182" t="s">
        <v>21</v>
      </c>
      <c r="U5" s="182" t="s">
        <v>22</v>
      </c>
      <c r="V5" s="174"/>
      <c r="W5" s="174"/>
      <c r="X5" s="174"/>
      <c r="Y5" s="174"/>
      <c r="Z5" s="174"/>
      <c r="AA5" s="174"/>
    </row>
    <row r="6" spans="1:27" ht="12.75" customHeight="1">
      <c r="A6" s="183"/>
      <c r="B6" s="183"/>
      <c r="C6" s="87"/>
      <c r="D6" s="183"/>
      <c r="E6" s="180"/>
      <c r="F6" s="181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75"/>
      <c r="W6" s="175"/>
      <c r="X6" s="175"/>
      <c r="Y6" s="175"/>
      <c r="Z6" s="175"/>
      <c r="AA6" s="175"/>
    </row>
    <row r="7" spans="1:27" ht="12.75" customHeight="1">
      <c r="A7" s="88"/>
      <c r="B7" s="89"/>
      <c r="C7" s="90"/>
      <c r="D7" s="89"/>
      <c r="E7" s="89"/>
      <c r="F7" s="91"/>
      <c r="G7" s="92"/>
      <c r="H7" s="93"/>
      <c r="I7" s="132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31"/>
      <c r="W7" s="131"/>
      <c r="X7" s="131"/>
      <c r="Y7" s="131"/>
      <c r="Z7" s="131"/>
      <c r="AA7" s="131"/>
    </row>
    <row r="8" spans="1:27" ht="12.75" customHeight="1">
      <c r="A8" s="94"/>
      <c r="B8" s="95" t="s">
        <v>23</v>
      </c>
      <c r="C8" s="95"/>
      <c r="D8" s="95"/>
      <c r="E8" s="95"/>
      <c r="F8" s="96"/>
      <c r="G8" s="97"/>
      <c r="H8" s="98"/>
      <c r="I8" s="133">
        <f>(I9+I30+I61+I87+I95+I147)/6</f>
        <v>0.8817337951010703</v>
      </c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1"/>
      <c r="W8" s="131"/>
      <c r="X8" s="131"/>
      <c r="Y8" s="131"/>
      <c r="Z8" s="131"/>
      <c r="AA8" s="131"/>
    </row>
    <row r="9" spans="1:27" ht="12.75" customHeight="1">
      <c r="A9" s="99" t="s">
        <v>24</v>
      </c>
      <c r="B9" s="100" t="s">
        <v>25</v>
      </c>
      <c r="C9" s="101"/>
      <c r="D9" s="101"/>
      <c r="E9" s="101"/>
      <c r="F9" s="101"/>
      <c r="G9" s="102"/>
      <c r="H9" s="103"/>
      <c r="I9" s="135">
        <f>(I10+I17+I19+I28)/4</f>
        <v>0.8756526946835934</v>
      </c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31"/>
      <c r="W9" s="131"/>
      <c r="X9" s="131"/>
      <c r="Y9" s="131"/>
      <c r="Z9" s="131"/>
      <c r="AA9" s="131"/>
    </row>
    <row r="10" spans="1:27" ht="12.75" customHeight="1">
      <c r="A10" s="88" t="s">
        <v>26</v>
      </c>
      <c r="B10" s="89" t="s">
        <v>27</v>
      </c>
      <c r="C10" s="89"/>
      <c r="D10" s="89" t="s">
        <v>28</v>
      </c>
      <c r="E10" s="89"/>
      <c r="F10" s="89" t="s">
        <v>28</v>
      </c>
      <c r="G10" s="104" t="s">
        <v>28</v>
      </c>
      <c r="H10" s="93" t="s">
        <v>28</v>
      </c>
      <c r="I10" s="132">
        <f>(H11+H12+H13+H14+H15)/5</f>
        <v>0.9858358869594823</v>
      </c>
      <c r="J10" s="106" t="s">
        <v>29</v>
      </c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31"/>
      <c r="W10" s="131"/>
      <c r="X10" s="131"/>
      <c r="Y10" s="131"/>
      <c r="Z10" s="131"/>
      <c r="AA10" s="131"/>
    </row>
    <row r="11" spans="1:27" ht="12.75" customHeight="1">
      <c r="A11" s="105"/>
      <c r="B11" s="106" t="s">
        <v>30</v>
      </c>
      <c r="C11" s="106"/>
      <c r="D11" s="106" t="s">
        <v>31</v>
      </c>
      <c r="E11" s="107">
        <v>0.7</v>
      </c>
      <c r="F11" s="108">
        <v>2937</v>
      </c>
      <c r="G11" s="109">
        <v>2729</v>
      </c>
      <c r="H11" s="110">
        <f>(G11/F11)*100%</f>
        <v>0.9291794347974123</v>
      </c>
      <c r="I11" s="132"/>
      <c r="J11" s="106"/>
      <c r="K11" s="106">
        <v>13</v>
      </c>
      <c r="L11" s="106">
        <v>277</v>
      </c>
      <c r="M11" s="106">
        <v>56</v>
      </c>
      <c r="N11" s="106">
        <v>15</v>
      </c>
      <c r="O11" s="106">
        <v>0</v>
      </c>
      <c r="P11" s="106"/>
      <c r="Q11" s="106"/>
      <c r="R11" s="106"/>
      <c r="S11" s="106"/>
      <c r="T11" s="106"/>
      <c r="U11" s="106"/>
      <c r="V11" s="131"/>
      <c r="W11" s="131"/>
      <c r="X11" s="131"/>
      <c r="Y11" s="131"/>
      <c r="Z11" s="131"/>
      <c r="AA11" s="131"/>
    </row>
    <row r="12" spans="1:27" ht="12.75" customHeight="1">
      <c r="A12" s="105"/>
      <c r="B12" s="106" t="s">
        <v>32</v>
      </c>
      <c r="C12" s="106"/>
      <c r="D12" s="106" t="s">
        <v>33</v>
      </c>
      <c r="E12" s="107">
        <v>0.5</v>
      </c>
      <c r="F12" s="111">
        <v>14</v>
      </c>
      <c r="G12" s="109">
        <v>14</v>
      </c>
      <c r="H12" s="110">
        <f>(G12/F12)*100%</f>
        <v>1</v>
      </c>
      <c r="I12" s="132"/>
      <c r="J12" s="106"/>
      <c r="K12" s="106">
        <v>2</v>
      </c>
      <c r="L12" s="106">
        <v>0</v>
      </c>
      <c r="M12" s="106">
        <v>3</v>
      </c>
      <c r="N12" s="106">
        <v>0</v>
      </c>
      <c r="O12" s="106">
        <v>0</v>
      </c>
      <c r="P12" s="106">
        <v>3</v>
      </c>
      <c r="Q12" s="106">
        <v>0</v>
      </c>
      <c r="R12" s="106">
        <v>2</v>
      </c>
      <c r="S12" s="106">
        <v>4</v>
      </c>
      <c r="T12" s="106">
        <v>0</v>
      </c>
      <c r="U12" s="106">
        <v>0</v>
      </c>
      <c r="V12" s="131"/>
      <c r="W12" s="131"/>
      <c r="X12" s="131"/>
      <c r="Y12" s="131"/>
      <c r="Z12" s="131"/>
      <c r="AA12" s="131"/>
    </row>
    <row r="13" spans="1:27" ht="12.75" customHeight="1">
      <c r="A13" s="105"/>
      <c r="B13" s="106" t="s">
        <v>34</v>
      </c>
      <c r="C13" s="106"/>
      <c r="D13" s="106" t="s">
        <v>35</v>
      </c>
      <c r="E13" s="107">
        <v>0.91</v>
      </c>
      <c r="F13" s="111">
        <v>7</v>
      </c>
      <c r="G13" s="109">
        <f>J13+K13+L13+M13+N13+O13+P13+Q13+R13+S13+T13+U13</f>
        <v>7</v>
      </c>
      <c r="H13" s="110">
        <f>(G13/F13)*100%</f>
        <v>1</v>
      </c>
      <c r="I13" s="132"/>
      <c r="J13" s="106">
        <v>0</v>
      </c>
      <c r="K13" s="106">
        <v>0</v>
      </c>
      <c r="L13" s="106">
        <v>1</v>
      </c>
      <c r="M13" s="106">
        <v>0</v>
      </c>
      <c r="N13" s="106">
        <v>2</v>
      </c>
      <c r="O13" s="106">
        <v>0</v>
      </c>
      <c r="P13" s="106">
        <v>0</v>
      </c>
      <c r="Q13" s="106">
        <v>0</v>
      </c>
      <c r="R13" s="106">
        <v>4</v>
      </c>
      <c r="S13" s="106">
        <v>0</v>
      </c>
      <c r="T13" s="106">
        <v>0</v>
      </c>
      <c r="U13" s="106">
        <v>0</v>
      </c>
      <c r="V13" s="131"/>
      <c r="W13" s="131"/>
      <c r="X13" s="131"/>
      <c r="Y13" s="131"/>
      <c r="Z13" s="131"/>
      <c r="AA13" s="131"/>
    </row>
    <row r="14" spans="1:27" ht="12.75" customHeight="1">
      <c r="A14" s="105"/>
      <c r="B14" s="106" t="s">
        <v>36</v>
      </c>
      <c r="C14" s="106"/>
      <c r="D14" s="106" t="s">
        <v>37</v>
      </c>
      <c r="E14" s="107">
        <v>0.25</v>
      </c>
      <c r="F14" s="111">
        <v>15</v>
      </c>
      <c r="G14" s="109">
        <f>J14+K14+L14+M14+N14+O14+P14+Q14+R14+S14+T14+U14</f>
        <v>15</v>
      </c>
      <c r="H14" s="110">
        <f>(G14/F14)*100%</f>
        <v>1</v>
      </c>
      <c r="I14" s="132"/>
      <c r="J14" s="106">
        <v>0</v>
      </c>
      <c r="K14" s="106">
        <v>1</v>
      </c>
      <c r="L14" s="106">
        <v>0</v>
      </c>
      <c r="M14" s="106">
        <v>3</v>
      </c>
      <c r="N14" s="106">
        <v>2</v>
      </c>
      <c r="O14" s="106">
        <v>0</v>
      </c>
      <c r="P14" s="106">
        <v>0</v>
      </c>
      <c r="Q14" s="106">
        <v>4</v>
      </c>
      <c r="R14" s="106">
        <v>0</v>
      </c>
      <c r="S14" s="106">
        <v>3</v>
      </c>
      <c r="T14" s="106">
        <v>2</v>
      </c>
      <c r="U14" s="106">
        <v>0</v>
      </c>
      <c r="V14" s="131"/>
      <c r="W14" s="131"/>
      <c r="X14" s="131"/>
      <c r="Y14" s="131"/>
      <c r="Z14" s="131"/>
      <c r="AA14" s="131"/>
    </row>
    <row r="15" spans="1:27" ht="12.75" customHeight="1">
      <c r="A15" s="105"/>
      <c r="B15" s="106" t="s">
        <v>38</v>
      </c>
      <c r="C15" s="106"/>
      <c r="D15" s="106" t="s">
        <v>39</v>
      </c>
      <c r="E15" s="107">
        <v>0.27</v>
      </c>
      <c r="F15" s="111">
        <v>13</v>
      </c>
      <c r="G15" s="109">
        <f>J15+K15+L15+M15+N15+O15+P15+Q15+R15+S15+T15+U15</f>
        <v>13</v>
      </c>
      <c r="H15" s="110">
        <f>(G15/F15)*100%</f>
        <v>1</v>
      </c>
      <c r="I15" s="132"/>
      <c r="J15" s="106">
        <v>0</v>
      </c>
      <c r="K15" s="106">
        <v>0</v>
      </c>
      <c r="L15" s="106">
        <v>0</v>
      </c>
      <c r="M15" s="106">
        <v>0</v>
      </c>
      <c r="N15" s="106">
        <v>4</v>
      </c>
      <c r="O15" s="106">
        <v>0</v>
      </c>
      <c r="P15" s="106">
        <v>0</v>
      </c>
      <c r="Q15" s="106">
        <v>4</v>
      </c>
      <c r="R15" s="106">
        <v>0</v>
      </c>
      <c r="S15" s="106">
        <v>3</v>
      </c>
      <c r="T15" s="106">
        <v>2</v>
      </c>
      <c r="U15" s="106">
        <v>0</v>
      </c>
      <c r="V15" s="131"/>
      <c r="W15" s="131"/>
      <c r="X15" s="131"/>
      <c r="Y15" s="131"/>
      <c r="Z15" s="131"/>
      <c r="AA15" s="131"/>
    </row>
    <row r="16" spans="1:27" ht="12.75" customHeight="1">
      <c r="A16" s="105"/>
      <c r="B16" s="106"/>
      <c r="C16" s="106"/>
      <c r="D16" s="106"/>
      <c r="E16" s="106"/>
      <c r="F16" s="106"/>
      <c r="G16" s="112"/>
      <c r="H16" s="110"/>
      <c r="I16" s="132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31"/>
      <c r="W16" s="131"/>
      <c r="X16" s="131"/>
      <c r="Y16" s="131"/>
      <c r="Z16" s="131"/>
      <c r="AA16" s="131"/>
    </row>
    <row r="17" spans="1:27" ht="12.75" customHeight="1">
      <c r="A17" s="88" t="s">
        <v>40</v>
      </c>
      <c r="B17" s="89" t="s">
        <v>41</v>
      </c>
      <c r="C17" s="106"/>
      <c r="D17" s="106" t="s">
        <v>42</v>
      </c>
      <c r="E17" s="107">
        <v>0.6</v>
      </c>
      <c r="F17" s="111">
        <v>77</v>
      </c>
      <c r="G17" s="109">
        <f>J17+K17+L17+M17+N17+O17+P17+Q17+R17+S17+T17+U17</f>
        <v>43</v>
      </c>
      <c r="H17" s="110">
        <f>(G17/F17)*100%</f>
        <v>0.5584415584415584</v>
      </c>
      <c r="I17" s="132">
        <f>H17</f>
        <v>0.5584415584415584</v>
      </c>
      <c r="J17" s="106">
        <v>5</v>
      </c>
      <c r="K17" s="106">
        <v>3</v>
      </c>
      <c r="L17" s="106">
        <v>1</v>
      </c>
      <c r="M17" s="106">
        <v>5</v>
      </c>
      <c r="N17" s="106">
        <v>2</v>
      </c>
      <c r="O17" s="106">
        <v>1</v>
      </c>
      <c r="P17" s="106">
        <v>4</v>
      </c>
      <c r="Q17" s="106">
        <v>6</v>
      </c>
      <c r="R17" s="106">
        <v>2</v>
      </c>
      <c r="S17" s="106">
        <v>2</v>
      </c>
      <c r="T17" s="106">
        <v>4</v>
      </c>
      <c r="U17" s="106">
        <v>8</v>
      </c>
      <c r="V17" s="131"/>
      <c r="W17" s="131"/>
      <c r="X17" s="131"/>
      <c r="Y17" s="131"/>
      <c r="Z17" s="131"/>
      <c r="AA17" s="131"/>
    </row>
    <row r="18" spans="1:27" ht="12.75" customHeight="1">
      <c r="A18" s="105"/>
      <c r="B18" s="106"/>
      <c r="C18" s="106"/>
      <c r="D18" s="106"/>
      <c r="E18" s="106"/>
      <c r="F18" s="106"/>
      <c r="G18" s="112"/>
      <c r="H18" s="110"/>
      <c r="I18" s="132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31"/>
      <c r="W18" s="131"/>
      <c r="X18" s="131"/>
      <c r="Y18" s="131"/>
      <c r="Z18" s="131"/>
      <c r="AA18" s="131"/>
    </row>
    <row r="19" spans="1:27" ht="27.75" customHeight="1">
      <c r="A19" s="88" t="s">
        <v>43</v>
      </c>
      <c r="B19" s="91" t="s">
        <v>44</v>
      </c>
      <c r="C19" s="89"/>
      <c r="D19" s="89" t="s">
        <v>28</v>
      </c>
      <c r="E19" s="89"/>
      <c r="F19" s="106"/>
      <c r="G19" s="112"/>
      <c r="H19" s="110"/>
      <c r="I19" s="136">
        <f>(H21+H22+H23+H25)/4</f>
        <v>0.9583333333333333</v>
      </c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31"/>
      <c r="W19" s="131"/>
      <c r="X19" s="131"/>
      <c r="Y19" s="131"/>
      <c r="Z19" s="131"/>
      <c r="AA19" s="131"/>
    </row>
    <row r="20" spans="1:27" ht="12.75" customHeight="1">
      <c r="A20" s="113"/>
      <c r="B20" s="106"/>
      <c r="C20" s="106"/>
      <c r="D20" s="106"/>
      <c r="E20" s="107"/>
      <c r="F20" s="106"/>
      <c r="G20" s="112">
        <f>J20+K20+L20+M20+N20+O20+P20+Q20+R20+S20+T20+U20</f>
        <v>0</v>
      </c>
      <c r="H20" s="110"/>
      <c r="I20" s="132"/>
      <c r="J20" s="137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1"/>
      <c r="W20" s="131"/>
      <c r="X20" s="131"/>
      <c r="Y20" s="131"/>
      <c r="Z20" s="131"/>
      <c r="AA20" s="131"/>
    </row>
    <row r="21" spans="1:27" ht="12.75" customHeight="1">
      <c r="A21" s="113"/>
      <c r="B21" s="106" t="s">
        <v>45</v>
      </c>
      <c r="C21" s="106"/>
      <c r="D21" s="106" t="s">
        <v>46</v>
      </c>
      <c r="E21" s="107">
        <v>0.4</v>
      </c>
      <c r="F21" s="111">
        <v>6</v>
      </c>
      <c r="G21" s="109">
        <f>U21</f>
        <v>6</v>
      </c>
      <c r="H21" s="110">
        <f>(G21/F21)*100%</f>
        <v>1</v>
      </c>
      <c r="I21" s="132"/>
      <c r="J21" s="137">
        <v>9</v>
      </c>
      <c r="K21" s="138">
        <v>8</v>
      </c>
      <c r="L21" s="138">
        <v>8</v>
      </c>
      <c r="M21" s="138">
        <v>6</v>
      </c>
      <c r="N21" s="138">
        <v>6</v>
      </c>
      <c r="O21" s="138">
        <v>6</v>
      </c>
      <c r="P21" s="138">
        <v>5</v>
      </c>
      <c r="Q21" s="138">
        <v>4</v>
      </c>
      <c r="R21" s="138">
        <v>7</v>
      </c>
      <c r="S21" s="138">
        <v>5</v>
      </c>
      <c r="T21" s="138">
        <v>5</v>
      </c>
      <c r="U21" s="138">
        <v>6</v>
      </c>
      <c r="V21" s="131"/>
      <c r="W21" s="131"/>
      <c r="X21" s="131"/>
      <c r="Y21" s="131"/>
      <c r="Z21" s="131"/>
      <c r="AA21" s="131"/>
    </row>
    <row r="22" spans="1:27" ht="12.75" customHeight="1">
      <c r="A22" s="113"/>
      <c r="B22" s="106" t="s">
        <v>47</v>
      </c>
      <c r="C22" s="106"/>
      <c r="D22" s="106"/>
      <c r="E22" s="107">
        <v>0.6</v>
      </c>
      <c r="F22" s="111">
        <v>3</v>
      </c>
      <c r="G22" s="109">
        <f>U22</f>
        <v>2</v>
      </c>
      <c r="H22" s="110">
        <f>(G22/F22)*100%</f>
        <v>0.6666666666666666</v>
      </c>
      <c r="I22" s="132"/>
      <c r="J22" s="106">
        <v>1</v>
      </c>
      <c r="K22" s="106">
        <v>2</v>
      </c>
      <c r="L22" s="106">
        <v>1</v>
      </c>
      <c r="M22" s="106">
        <v>1</v>
      </c>
      <c r="N22" s="106">
        <v>1</v>
      </c>
      <c r="O22" s="106">
        <v>1</v>
      </c>
      <c r="P22" s="106">
        <v>2</v>
      </c>
      <c r="Q22" s="106">
        <v>4</v>
      </c>
      <c r="R22" s="106">
        <v>2</v>
      </c>
      <c r="S22" s="106">
        <v>2</v>
      </c>
      <c r="T22" s="106">
        <v>2</v>
      </c>
      <c r="U22" s="106">
        <v>2</v>
      </c>
      <c r="V22" s="131"/>
      <c r="W22" s="131"/>
      <c r="X22" s="131"/>
      <c r="Y22" s="131"/>
      <c r="Z22" s="131"/>
      <c r="AA22" s="131"/>
    </row>
    <row r="23" spans="1:27" ht="12.75" customHeight="1">
      <c r="A23" s="113"/>
      <c r="B23" s="106" t="s">
        <v>48</v>
      </c>
      <c r="C23" s="106"/>
      <c r="D23" s="106"/>
      <c r="E23" s="107">
        <v>0.4</v>
      </c>
      <c r="F23" s="111">
        <v>6</v>
      </c>
      <c r="G23" s="109">
        <f>U23</f>
        <v>7</v>
      </c>
      <c r="H23" s="110">
        <f>(G23/F23)*100%</f>
        <v>1.1666666666666667</v>
      </c>
      <c r="I23" s="132"/>
      <c r="J23" s="106">
        <v>5</v>
      </c>
      <c r="K23" s="106">
        <v>5</v>
      </c>
      <c r="L23" s="106">
        <v>6</v>
      </c>
      <c r="M23" s="106">
        <v>8</v>
      </c>
      <c r="N23" s="106">
        <v>8</v>
      </c>
      <c r="O23" s="106">
        <v>8</v>
      </c>
      <c r="P23" s="106">
        <v>8</v>
      </c>
      <c r="Q23" s="106">
        <v>7</v>
      </c>
      <c r="R23" s="106">
        <v>6</v>
      </c>
      <c r="S23" s="106">
        <v>8</v>
      </c>
      <c r="T23" s="106">
        <v>8</v>
      </c>
      <c r="U23" s="106">
        <v>7</v>
      </c>
      <c r="V23" s="131"/>
      <c r="W23" s="131"/>
      <c r="X23" s="131"/>
      <c r="Y23" s="131"/>
      <c r="Z23" s="131"/>
      <c r="AA23" s="131"/>
    </row>
    <row r="24" spans="1:27" ht="12.75" customHeight="1">
      <c r="A24" s="114"/>
      <c r="B24" s="115" t="s">
        <v>49</v>
      </c>
      <c r="C24" s="115"/>
      <c r="D24" s="115"/>
      <c r="E24" s="116"/>
      <c r="F24" s="115"/>
      <c r="G24" s="117"/>
      <c r="H24" s="118"/>
      <c r="I24" s="139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41"/>
      <c r="W24" s="141"/>
      <c r="X24" s="141"/>
      <c r="Y24" s="141"/>
      <c r="Z24" s="141"/>
      <c r="AA24" s="141"/>
    </row>
    <row r="25" spans="1:27" ht="12.75" customHeight="1">
      <c r="A25" s="113"/>
      <c r="B25" s="106" t="s">
        <v>50</v>
      </c>
      <c r="C25" s="106"/>
      <c r="D25" s="106"/>
      <c r="E25" s="107">
        <v>1</v>
      </c>
      <c r="F25" s="111">
        <v>1</v>
      </c>
      <c r="G25" s="109">
        <f>SUM(J25:U25)</f>
        <v>1</v>
      </c>
      <c r="H25" s="110">
        <f>(G25/F25)*100%</f>
        <v>1</v>
      </c>
      <c r="I25" s="132"/>
      <c r="J25" s="106">
        <v>0</v>
      </c>
      <c r="K25" s="106">
        <v>0</v>
      </c>
      <c r="L25" s="106">
        <v>1</v>
      </c>
      <c r="M25" s="106">
        <v>0</v>
      </c>
      <c r="N25" s="106">
        <v>0</v>
      </c>
      <c r="O25" s="106">
        <v>0</v>
      </c>
      <c r="P25" s="106">
        <v>0</v>
      </c>
      <c r="Q25" s="106">
        <v>0</v>
      </c>
      <c r="R25" s="106">
        <v>0</v>
      </c>
      <c r="S25" s="106">
        <v>0</v>
      </c>
      <c r="T25" s="106">
        <v>0</v>
      </c>
      <c r="U25" s="106">
        <v>0</v>
      </c>
      <c r="V25" s="142"/>
      <c r="W25" s="142"/>
      <c r="X25" s="142"/>
      <c r="Y25" s="142"/>
      <c r="Z25" s="142"/>
      <c r="AA25" s="142"/>
    </row>
    <row r="26" spans="1:27" ht="12.75" customHeight="1">
      <c r="A26" s="113"/>
      <c r="B26" s="106"/>
      <c r="C26" s="106"/>
      <c r="D26" s="106"/>
      <c r="E26" s="107"/>
      <c r="F26" s="106"/>
      <c r="G26" s="112"/>
      <c r="H26" s="110"/>
      <c r="I26" s="132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42"/>
      <c r="W26" s="142"/>
      <c r="X26" s="142"/>
      <c r="Y26" s="142"/>
      <c r="Z26" s="142"/>
      <c r="AA26" s="142"/>
    </row>
    <row r="27" spans="1:27" ht="12.75" customHeight="1">
      <c r="A27" s="105"/>
      <c r="B27" s="106"/>
      <c r="C27" s="106"/>
      <c r="D27" s="106"/>
      <c r="E27" s="106"/>
      <c r="F27" s="106"/>
      <c r="G27" s="112"/>
      <c r="H27" s="110"/>
      <c r="I27" s="132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31"/>
      <c r="W27" s="131"/>
      <c r="X27" s="131"/>
      <c r="Y27" s="131"/>
      <c r="Z27" s="131"/>
      <c r="AA27" s="131"/>
    </row>
    <row r="28" spans="1:27" ht="12.75" customHeight="1">
      <c r="A28" s="88" t="s">
        <v>51</v>
      </c>
      <c r="B28" s="89" t="s">
        <v>52</v>
      </c>
      <c r="C28" s="106"/>
      <c r="D28" s="106"/>
      <c r="E28" s="107">
        <v>0.15</v>
      </c>
      <c r="F28" s="111">
        <v>4</v>
      </c>
      <c r="G28" s="109">
        <f>SUM(J28:U28)</f>
        <v>4</v>
      </c>
      <c r="H28" s="110">
        <f>(G28/F28)*100%</f>
        <v>1</v>
      </c>
      <c r="I28" s="132">
        <f>H28</f>
        <v>1</v>
      </c>
      <c r="J28" s="106">
        <v>0</v>
      </c>
      <c r="K28" s="106">
        <v>0</v>
      </c>
      <c r="L28" s="106">
        <v>1</v>
      </c>
      <c r="M28" s="106">
        <v>0</v>
      </c>
      <c r="N28" s="106">
        <v>0</v>
      </c>
      <c r="O28" s="106">
        <v>0</v>
      </c>
      <c r="P28" s="106">
        <v>1</v>
      </c>
      <c r="Q28" s="106">
        <v>1</v>
      </c>
      <c r="R28" s="106">
        <v>0</v>
      </c>
      <c r="S28" s="106">
        <v>1</v>
      </c>
      <c r="T28" s="106">
        <v>0</v>
      </c>
      <c r="U28" s="106">
        <v>0</v>
      </c>
      <c r="V28" s="131"/>
      <c r="W28" s="131"/>
      <c r="X28" s="131"/>
      <c r="Y28" s="131"/>
      <c r="Z28" s="131"/>
      <c r="AA28" s="131"/>
    </row>
    <row r="29" spans="1:27" ht="12.75" customHeight="1">
      <c r="A29" s="88"/>
      <c r="B29" s="89"/>
      <c r="C29" s="106"/>
      <c r="D29" s="106"/>
      <c r="E29" s="107"/>
      <c r="F29" s="106"/>
      <c r="G29" s="119"/>
      <c r="H29" s="110"/>
      <c r="I29" s="132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31"/>
      <c r="W29" s="131"/>
      <c r="X29" s="131"/>
      <c r="Y29" s="131"/>
      <c r="Z29" s="131"/>
      <c r="AA29" s="131"/>
    </row>
    <row r="30" spans="1:27" ht="12.75" customHeight="1">
      <c r="A30" s="99" t="s">
        <v>53</v>
      </c>
      <c r="B30" s="100" t="s">
        <v>54</v>
      </c>
      <c r="C30" s="100"/>
      <c r="D30" s="100"/>
      <c r="E30" s="100"/>
      <c r="F30" s="100"/>
      <c r="G30" s="120"/>
      <c r="H30" s="103"/>
      <c r="I30" s="135">
        <f>(I31+I36+I41+I44+I47+I55)/6</f>
        <v>0.9533333333333333</v>
      </c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31"/>
      <c r="W30" s="131"/>
      <c r="X30" s="131"/>
      <c r="Y30" s="131"/>
      <c r="Z30" s="131"/>
      <c r="AA30" s="131"/>
    </row>
    <row r="31" spans="1:27" ht="12.75" customHeight="1">
      <c r="A31" s="88" t="s">
        <v>26</v>
      </c>
      <c r="B31" s="89" t="s">
        <v>55</v>
      </c>
      <c r="C31" s="89"/>
      <c r="D31" s="89" t="s">
        <v>28</v>
      </c>
      <c r="E31" s="89"/>
      <c r="F31" s="89"/>
      <c r="G31" s="104"/>
      <c r="H31" s="110"/>
      <c r="I31" s="132">
        <f>(H32+H33+H34)/3</f>
        <v>0.9466666666666667</v>
      </c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31"/>
      <c r="W31" s="131"/>
      <c r="X31" s="131"/>
      <c r="Y31" s="131"/>
      <c r="Z31" s="131"/>
      <c r="AA31" s="131"/>
    </row>
    <row r="32" spans="1:27" ht="12.75" customHeight="1">
      <c r="A32" s="105"/>
      <c r="B32" s="106" t="s">
        <v>56</v>
      </c>
      <c r="C32" s="106"/>
      <c r="D32" s="106" t="s">
        <v>57</v>
      </c>
      <c r="E32" s="107">
        <v>0.8</v>
      </c>
      <c r="F32" s="111">
        <v>500</v>
      </c>
      <c r="G32" s="121">
        <f>J32+K32+L32+M32+N32+O32+P32+Q32+R32+S32+T32+U32</f>
        <v>460</v>
      </c>
      <c r="H32" s="110">
        <f>(G32/F32)*100%</f>
        <v>0.92</v>
      </c>
      <c r="I32" s="132"/>
      <c r="J32" s="106">
        <v>40</v>
      </c>
      <c r="K32" s="106">
        <v>40</v>
      </c>
      <c r="L32" s="106">
        <v>40</v>
      </c>
      <c r="M32" s="106">
        <v>40</v>
      </c>
      <c r="N32" s="106">
        <v>30</v>
      </c>
      <c r="O32" s="106">
        <v>30</v>
      </c>
      <c r="P32" s="106">
        <v>50</v>
      </c>
      <c r="Q32" s="106">
        <v>40</v>
      </c>
      <c r="R32" s="106">
        <v>40</v>
      </c>
      <c r="S32" s="106">
        <v>40</v>
      </c>
      <c r="T32" s="106">
        <v>40</v>
      </c>
      <c r="U32" s="106">
        <v>30</v>
      </c>
      <c r="V32" s="131"/>
      <c r="W32" s="131"/>
      <c r="X32" s="131"/>
      <c r="Y32" s="131"/>
      <c r="Z32" s="131"/>
      <c r="AA32" s="131"/>
    </row>
    <row r="33" spans="1:27" ht="12.75" customHeight="1">
      <c r="A33" s="105"/>
      <c r="B33" s="106" t="s">
        <v>58</v>
      </c>
      <c r="C33" s="106"/>
      <c r="D33" s="106" t="s">
        <v>59</v>
      </c>
      <c r="E33" s="107">
        <v>1</v>
      </c>
      <c r="F33" s="111">
        <v>1</v>
      </c>
      <c r="G33" s="121">
        <f>J33+K33+L33+M33+N33+O33+P33+Q33+R33+S33+T33+U33</f>
        <v>1</v>
      </c>
      <c r="H33" s="110">
        <f>(G33/F33)*100%</f>
        <v>1</v>
      </c>
      <c r="I33" s="132"/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0</v>
      </c>
      <c r="Q33" s="106">
        <v>1</v>
      </c>
      <c r="R33" s="106">
        <v>0</v>
      </c>
      <c r="S33" s="106">
        <v>0</v>
      </c>
      <c r="T33" s="106">
        <v>0</v>
      </c>
      <c r="U33" s="106">
        <v>0</v>
      </c>
      <c r="V33" s="131"/>
      <c r="W33" s="131"/>
      <c r="X33" s="131"/>
      <c r="Y33" s="131"/>
      <c r="Z33" s="131"/>
      <c r="AA33" s="131"/>
    </row>
    <row r="34" spans="1:27" ht="12.75" customHeight="1">
      <c r="A34" s="105"/>
      <c r="B34" s="106" t="s">
        <v>60</v>
      </c>
      <c r="C34" s="106"/>
      <c r="D34" s="106" t="s">
        <v>61</v>
      </c>
      <c r="E34" s="107">
        <v>0.8</v>
      </c>
      <c r="F34" s="111">
        <v>500</v>
      </c>
      <c r="G34" s="121">
        <f>J34+K34+L34+M34+N34+O34+P34+Q34+R34+S34+T34+U34</f>
        <v>460</v>
      </c>
      <c r="H34" s="110">
        <f>(G34/F34)*100%</f>
        <v>0.92</v>
      </c>
      <c r="I34" s="132"/>
      <c r="J34" s="106">
        <v>40</v>
      </c>
      <c r="K34" s="106">
        <v>40</v>
      </c>
      <c r="L34" s="106">
        <v>40</v>
      </c>
      <c r="M34" s="106">
        <v>40</v>
      </c>
      <c r="N34" s="106">
        <v>30</v>
      </c>
      <c r="O34" s="106">
        <v>30</v>
      </c>
      <c r="P34" s="106">
        <v>50</v>
      </c>
      <c r="Q34" s="106">
        <v>40</v>
      </c>
      <c r="R34" s="106">
        <v>40</v>
      </c>
      <c r="S34" s="106">
        <v>40</v>
      </c>
      <c r="T34" s="106">
        <v>40</v>
      </c>
      <c r="U34" s="106">
        <v>30</v>
      </c>
      <c r="V34" s="131"/>
      <c r="W34" s="131"/>
      <c r="X34" s="131"/>
      <c r="Y34" s="131"/>
      <c r="Z34" s="131"/>
      <c r="AA34" s="131"/>
    </row>
    <row r="35" spans="1:27" ht="12.75" customHeight="1">
      <c r="A35" s="105"/>
      <c r="B35" s="106"/>
      <c r="C35" s="106"/>
      <c r="D35" s="106"/>
      <c r="E35" s="106"/>
      <c r="F35" s="106"/>
      <c r="G35" s="119"/>
      <c r="H35" s="110"/>
      <c r="I35" s="132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31"/>
      <c r="W35" s="131"/>
      <c r="X35" s="131"/>
      <c r="Y35" s="131"/>
      <c r="Z35" s="131"/>
      <c r="AA35" s="131"/>
    </row>
    <row r="36" spans="1:27" ht="12.75" customHeight="1">
      <c r="A36" s="88" t="s">
        <v>40</v>
      </c>
      <c r="B36" s="89" t="s">
        <v>62</v>
      </c>
      <c r="C36" s="89"/>
      <c r="D36" s="89" t="s">
        <v>28</v>
      </c>
      <c r="E36" s="89"/>
      <c r="F36" s="106"/>
      <c r="G36" s="119"/>
      <c r="H36" s="110"/>
      <c r="I36" s="132">
        <f>(H38+H39)/2</f>
        <v>0.9333333333333333</v>
      </c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31"/>
      <c r="W36" s="131"/>
      <c r="X36" s="131"/>
      <c r="Y36" s="131"/>
      <c r="Z36" s="131"/>
      <c r="AA36" s="131"/>
    </row>
    <row r="37" spans="1:27" ht="12.75" customHeight="1">
      <c r="A37" s="105"/>
      <c r="B37" s="106"/>
      <c r="C37" s="106"/>
      <c r="D37" s="106"/>
      <c r="E37" s="106"/>
      <c r="F37" s="106"/>
      <c r="G37" s="119"/>
      <c r="H37" s="110"/>
      <c r="I37" s="132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31"/>
      <c r="W37" s="131"/>
      <c r="X37" s="131"/>
      <c r="Y37" s="131"/>
      <c r="Z37" s="131"/>
      <c r="AA37" s="131"/>
    </row>
    <row r="38" spans="1:27" ht="12.75" customHeight="1">
      <c r="A38" s="105"/>
      <c r="B38" s="106" t="s">
        <v>63</v>
      </c>
      <c r="C38" s="106"/>
      <c r="D38" s="106" t="s">
        <v>57</v>
      </c>
      <c r="E38" s="107">
        <v>0.9</v>
      </c>
      <c r="F38" s="111">
        <v>30</v>
      </c>
      <c r="G38" s="121">
        <f>J38+K38+L38+M38+N38+O38+P38+Q38+R38+S38+T38+U38</f>
        <v>30</v>
      </c>
      <c r="H38" s="110">
        <f>(G38/F38)*100%</f>
        <v>1</v>
      </c>
      <c r="I38" s="132"/>
      <c r="J38" s="106">
        <v>4</v>
      </c>
      <c r="K38" s="106">
        <v>1</v>
      </c>
      <c r="L38" s="106">
        <v>3</v>
      </c>
      <c r="M38" s="106">
        <v>5</v>
      </c>
      <c r="N38" s="106">
        <v>1</v>
      </c>
      <c r="O38" s="106">
        <v>2</v>
      </c>
      <c r="P38" s="106">
        <v>4</v>
      </c>
      <c r="Q38" s="106">
        <v>2</v>
      </c>
      <c r="R38" s="106">
        <v>2</v>
      </c>
      <c r="S38" s="106">
        <v>2</v>
      </c>
      <c r="T38" s="106">
        <v>2</v>
      </c>
      <c r="U38" s="106">
        <v>2</v>
      </c>
      <c r="V38" s="131"/>
      <c r="W38" s="131"/>
      <c r="X38" s="131"/>
      <c r="Y38" s="131"/>
      <c r="Z38" s="131"/>
      <c r="AA38" s="131"/>
    </row>
    <row r="39" spans="1:27" ht="12.75" customHeight="1">
      <c r="A39" s="105"/>
      <c r="B39" s="106" t="s">
        <v>64</v>
      </c>
      <c r="C39" s="106"/>
      <c r="D39" s="106" t="s">
        <v>57</v>
      </c>
      <c r="E39" s="110">
        <v>0.915</v>
      </c>
      <c r="F39" s="111">
        <v>30</v>
      </c>
      <c r="G39" s="121">
        <f>J39+K39+L39+M39+N39+O39+P39+Q39+R39+S39+T39+U39</f>
        <v>26</v>
      </c>
      <c r="H39" s="110">
        <f>(G39/F39)*100%</f>
        <v>0.8666666666666667</v>
      </c>
      <c r="I39" s="132"/>
      <c r="J39" s="106">
        <v>4</v>
      </c>
      <c r="K39" s="106">
        <v>1</v>
      </c>
      <c r="L39" s="106">
        <v>3</v>
      </c>
      <c r="M39" s="106">
        <v>5</v>
      </c>
      <c r="N39" s="106">
        <v>1</v>
      </c>
      <c r="O39" s="106">
        <v>2</v>
      </c>
      <c r="P39" s="106">
        <v>3</v>
      </c>
      <c r="Q39" s="106">
        <v>1</v>
      </c>
      <c r="R39" s="106">
        <v>2</v>
      </c>
      <c r="S39" s="106">
        <v>1</v>
      </c>
      <c r="T39" s="106">
        <v>1</v>
      </c>
      <c r="U39" s="106">
        <v>2</v>
      </c>
      <c r="V39" s="131"/>
      <c r="W39" s="131"/>
      <c r="X39" s="131"/>
      <c r="Y39" s="131"/>
      <c r="Z39" s="131"/>
      <c r="AA39" s="131"/>
    </row>
    <row r="40" spans="1:27" ht="12.75" customHeight="1">
      <c r="A40" s="105"/>
      <c r="B40" s="106"/>
      <c r="C40" s="106"/>
      <c r="D40" s="106"/>
      <c r="E40" s="106"/>
      <c r="F40" s="106"/>
      <c r="G40" s="119"/>
      <c r="H40" s="110"/>
      <c r="I40" s="132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31"/>
      <c r="W40" s="131"/>
      <c r="X40" s="131"/>
      <c r="Y40" s="131"/>
      <c r="Z40" s="131"/>
      <c r="AA40" s="131"/>
    </row>
    <row r="41" spans="1:27" ht="12.75" customHeight="1">
      <c r="A41" s="88" t="s">
        <v>43</v>
      </c>
      <c r="B41" s="89" t="s">
        <v>65</v>
      </c>
      <c r="C41" s="89"/>
      <c r="D41" s="89" t="s">
        <v>28</v>
      </c>
      <c r="E41" s="89"/>
      <c r="F41" s="89"/>
      <c r="G41" s="104"/>
      <c r="H41" s="110"/>
      <c r="I41" s="132">
        <f>H42</f>
        <v>0.92</v>
      </c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31"/>
      <c r="W41" s="131"/>
      <c r="X41" s="131"/>
      <c r="Y41" s="131"/>
      <c r="Z41" s="131"/>
      <c r="AA41" s="131"/>
    </row>
    <row r="42" spans="1:27" ht="12.75" customHeight="1">
      <c r="A42" s="105"/>
      <c r="B42" s="106" t="s">
        <v>66</v>
      </c>
      <c r="C42" s="106"/>
      <c r="D42" s="106" t="s">
        <v>57</v>
      </c>
      <c r="E42" s="107">
        <v>1</v>
      </c>
      <c r="F42" s="111">
        <v>500</v>
      </c>
      <c r="G42" s="121">
        <f>J42+K42+L42+M42+N42+O42+P42+Q42+R42+S42+T42+U42</f>
        <v>460</v>
      </c>
      <c r="H42" s="110">
        <f>(G42/F42)*100%</f>
        <v>0.92</v>
      </c>
      <c r="I42" s="106"/>
      <c r="J42" s="106">
        <v>40</v>
      </c>
      <c r="K42" s="106">
        <v>40</v>
      </c>
      <c r="L42" s="106">
        <v>40</v>
      </c>
      <c r="M42" s="106">
        <v>40</v>
      </c>
      <c r="N42" s="106">
        <v>30</v>
      </c>
      <c r="O42" s="106">
        <v>30</v>
      </c>
      <c r="P42" s="106">
        <v>50</v>
      </c>
      <c r="Q42" s="106">
        <v>40</v>
      </c>
      <c r="R42" s="106">
        <v>40</v>
      </c>
      <c r="S42" s="106">
        <v>40</v>
      </c>
      <c r="T42" s="106">
        <v>40</v>
      </c>
      <c r="U42" s="106">
        <v>30</v>
      </c>
      <c r="V42" s="131"/>
      <c r="W42" s="131"/>
      <c r="X42" s="131"/>
      <c r="Y42" s="131"/>
      <c r="Z42" s="131"/>
      <c r="AA42" s="131"/>
    </row>
    <row r="43" spans="1:27" ht="12.75" customHeight="1">
      <c r="A43" s="105"/>
      <c r="B43" s="106"/>
      <c r="C43" s="106"/>
      <c r="D43" s="106"/>
      <c r="E43" s="106"/>
      <c r="F43" s="106"/>
      <c r="G43" s="119"/>
      <c r="H43" s="110"/>
      <c r="I43" s="132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31"/>
      <c r="W43" s="131"/>
      <c r="X43" s="131"/>
      <c r="Y43" s="131"/>
      <c r="Z43" s="131"/>
      <c r="AA43" s="131"/>
    </row>
    <row r="44" spans="1:27" ht="12.75" customHeight="1">
      <c r="A44" s="122" t="s">
        <v>51</v>
      </c>
      <c r="B44" s="89" t="s">
        <v>67</v>
      </c>
      <c r="C44" s="89"/>
      <c r="D44" s="89" t="s">
        <v>28</v>
      </c>
      <c r="E44" s="89"/>
      <c r="F44" s="106"/>
      <c r="G44" s="119"/>
      <c r="H44" s="110"/>
      <c r="I44" s="132">
        <f>H45</f>
        <v>0.92</v>
      </c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31"/>
      <c r="W44" s="131"/>
      <c r="X44" s="131"/>
      <c r="Y44" s="131"/>
      <c r="Z44" s="131"/>
      <c r="AA44" s="131"/>
    </row>
    <row r="45" spans="1:27" ht="12.75" customHeight="1">
      <c r="A45" s="88"/>
      <c r="B45" s="106" t="s">
        <v>68</v>
      </c>
      <c r="C45" s="106"/>
      <c r="D45" s="106" t="s">
        <v>69</v>
      </c>
      <c r="E45" s="107">
        <v>0.97</v>
      </c>
      <c r="F45" s="111">
        <v>500</v>
      </c>
      <c r="G45" s="121">
        <f>J45+K45+L45+M45+N45+O45+P45+Q45+R45+S45+T45+U45</f>
        <v>460</v>
      </c>
      <c r="H45" s="110">
        <f>(G45/F45)*100%</f>
        <v>0.92</v>
      </c>
      <c r="I45" s="106"/>
      <c r="J45" s="106">
        <v>40</v>
      </c>
      <c r="K45" s="106">
        <v>40</v>
      </c>
      <c r="L45" s="106">
        <v>40</v>
      </c>
      <c r="M45" s="106">
        <v>40</v>
      </c>
      <c r="N45" s="106">
        <v>30</v>
      </c>
      <c r="O45" s="106">
        <v>30</v>
      </c>
      <c r="P45" s="106">
        <v>50</v>
      </c>
      <c r="Q45" s="106">
        <v>40</v>
      </c>
      <c r="R45" s="106">
        <v>40</v>
      </c>
      <c r="S45" s="106">
        <v>40</v>
      </c>
      <c r="T45" s="106">
        <v>40</v>
      </c>
      <c r="U45" s="106">
        <v>30</v>
      </c>
      <c r="V45" s="131"/>
      <c r="W45" s="131"/>
      <c r="X45" s="131"/>
      <c r="Y45" s="131"/>
      <c r="Z45" s="131"/>
      <c r="AA45" s="131"/>
    </row>
    <row r="46" spans="1:27" ht="12.75" customHeight="1">
      <c r="A46" s="88"/>
      <c r="B46" s="106"/>
      <c r="C46" s="106"/>
      <c r="D46" s="106"/>
      <c r="E46" s="106"/>
      <c r="F46" s="106"/>
      <c r="G46" s="119"/>
      <c r="H46" s="110"/>
      <c r="I46" s="132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31"/>
      <c r="W46" s="131"/>
      <c r="X46" s="131"/>
      <c r="Y46" s="131"/>
      <c r="Z46" s="131"/>
      <c r="AA46" s="131"/>
    </row>
    <row r="47" spans="1:27" ht="12.75" customHeight="1">
      <c r="A47" s="88" t="s">
        <v>70</v>
      </c>
      <c r="B47" s="89" t="s">
        <v>71</v>
      </c>
      <c r="C47" s="89"/>
      <c r="D47" s="89" t="s">
        <v>28</v>
      </c>
      <c r="E47" s="89"/>
      <c r="F47" s="106"/>
      <c r="G47" s="119"/>
      <c r="H47" s="110"/>
      <c r="I47" s="132">
        <f>(H48+H49)/2</f>
        <v>1</v>
      </c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31"/>
      <c r="W47" s="131"/>
      <c r="X47" s="131"/>
      <c r="Y47" s="131"/>
      <c r="Z47" s="131"/>
      <c r="AA47" s="131"/>
    </row>
    <row r="48" spans="1:27" ht="12.75" customHeight="1">
      <c r="A48" s="105"/>
      <c r="B48" s="106" t="s">
        <v>72</v>
      </c>
      <c r="C48" s="106"/>
      <c r="D48" s="106" t="s">
        <v>69</v>
      </c>
      <c r="E48" s="107">
        <v>0.93</v>
      </c>
      <c r="F48" s="111">
        <v>22</v>
      </c>
      <c r="G48" s="121">
        <f>J48+K48+L48+M48+N48+O48+P48+Q48+R48+S48+T48+U48</f>
        <v>22</v>
      </c>
      <c r="H48" s="110">
        <f>(G48/F48)*100%</f>
        <v>1</v>
      </c>
      <c r="I48" s="132"/>
      <c r="J48" s="106">
        <v>2</v>
      </c>
      <c r="K48" s="106">
        <v>2</v>
      </c>
      <c r="L48" s="106">
        <v>1</v>
      </c>
      <c r="M48" s="106">
        <v>3</v>
      </c>
      <c r="N48" s="106">
        <v>5</v>
      </c>
      <c r="O48" s="106">
        <v>1</v>
      </c>
      <c r="P48" s="106">
        <v>1</v>
      </c>
      <c r="Q48" s="106">
        <v>2</v>
      </c>
      <c r="R48" s="106">
        <v>1</v>
      </c>
      <c r="S48" s="106">
        <v>2</v>
      </c>
      <c r="T48" s="106">
        <v>1</v>
      </c>
      <c r="U48" s="106">
        <v>1</v>
      </c>
      <c r="V48" s="131"/>
      <c r="W48" s="131"/>
      <c r="X48" s="131"/>
      <c r="Y48" s="131"/>
      <c r="Z48" s="131"/>
      <c r="AA48" s="131"/>
    </row>
    <row r="49" spans="1:27" ht="12.75" customHeight="1">
      <c r="A49" s="105"/>
      <c r="B49" s="106" t="s">
        <v>73</v>
      </c>
      <c r="C49" s="106"/>
      <c r="D49" s="106" t="s">
        <v>69</v>
      </c>
      <c r="E49" s="110">
        <v>0.9</v>
      </c>
      <c r="F49" s="111">
        <v>22</v>
      </c>
      <c r="G49" s="121">
        <f>J49+K49+L49+M49+N49+O49+P49+Q49+R49+S49+T49+U49</f>
        <v>22</v>
      </c>
      <c r="H49" s="110">
        <f>(G49/F49)*100%</f>
        <v>1</v>
      </c>
      <c r="I49" s="132"/>
      <c r="J49" s="106">
        <v>2</v>
      </c>
      <c r="K49" s="106">
        <v>2</v>
      </c>
      <c r="L49" s="106">
        <v>1</v>
      </c>
      <c r="M49" s="106">
        <v>3</v>
      </c>
      <c r="N49" s="106">
        <v>5</v>
      </c>
      <c r="O49" s="106">
        <v>1</v>
      </c>
      <c r="P49" s="106">
        <v>1</v>
      </c>
      <c r="Q49" s="106">
        <v>2</v>
      </c>
      <c r="R49" s="106">
        <v>1</v>
      </c>
      <c r="S49" s="106">
        <v>2</v>
      </c>
      <c r="T49" s="106">
        <v>1</v>
      </c>
      <c r="U49" s="106">
        <v>1</v>
      </c>
      <c r="V49" s="131"/>
      <c r="W49" s="131"/>
      <c r="X49" s="131"/>
      <c r="Y49" s="131"/>
      <c r="Z49" s="131"/>
      <c r="AA49" s="131"/>
    </row>
    <row r="50" spans="1:27" ht="12.75" customHeight="1">
      <c r="A50" s="105"/>
      <c r="B50" s="106"/>
      <c r="C50" s="106"/>
      <c r="D50" s="106"/>
      <c r="E50" s="106"/>
      <c r="F50" s="106"/>
      <c r="G50" s="123"/>
      <c r="H50" s="110"/>
      <c r="I50" s="132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31"/>
      <c r="W50" s="131"/>
      <c r="X50" s="131"/>
      <c r="Y50" s="131"/>
      <c r="Z50" s="131"/>
      <c r="AA50" s="131"/>
    </row>
    <row r="51" spans="1:27" ht="12.75" customHeight="1">
      <c r="A51" s="124" t="s">
        <v>74</v>
      </c>
      <c r="B51" s="125" t="s">
        <v>75</v>
      </c>
      <c r="C51" s="89"/>
      <c r="D51" s="89" t="s">
        <v>28</v>
      </c>
      <c r="E51" s="89"/>
      <c r="F51" s="106"/>
      <c r="G51" s="123"/>
      <c r="H51" s="110"/>
      <c r="I51" s="132">
        <v>0</v>
      </c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31"/>
      <c r="W51" s="131"/>
      <c r="X51" s="131"/>
      <c r="Y51" s="131"/>
      <c r="Z51" s="131"/>
      <c r="AA51" s="131"/>
    </row>
    <row r="52" spans="1:27" ht="12.75" customHeight="1">
      <c r="A52" s="124"/>
      <c r="B52" s="126" t="s">
        <v>76</v>
      </c>
      <c r="C52" s="106"/>
      <c r="D52" s="106" t="s">
        <v>69</v>
      </c>
      <c r="E52" s="127">
        <v>0</v>
      </c>
      <c r="F52" s="111">
        <v>0</v>
      </c>
      <c r="G52" s="121">
        <f>J52+K52+L52+M52+N52+O52+P52+Q52+R52+S52+T52+U52</f>
        <v>0</v>
      </c>
      <c r="H52" s="110">
        <v>0</v>
      </c>
      <c r="I52" s="132"/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  <c r="Q52" s="106">
        <v>0</v>
      </c>
      <c r="R52" s="106">
        <v>0</v>
      </c>
      <c r="S52" s="106">
        <v>0</v>
      </c>
      <c r="T52" s="106">
        <v>0</v>
      </c>
      <c r="U52" s="106">
        <v>0</v>
      </c>
      <c r="V52" s="131"/>
      <c r="W52" s="131"/>
      <c r="X52" s="131"/>
      <c r="Y52" s="131"/>
      <c r="Z52" s="131"/>
      <c r="AA52" s="131"/>
    </row>
    <row r="53" spans="1:27" ht="12.75" customHeight="1">
      <c r="A53" s="124"/>
      <c r="B53" s="126" t="s">
        <v>77</v>
      </c>
      <c r="C53" s="106"/>
      <c r="D53" s="106" t="s">
        <v>69</v>
      </c>
      <c r="E53" s="107">
        <v>0.92</v>
      </c>
      <c r="F53" s="111">
        <v>0</v>
      </c>
      <c r="G53" s="121">
        <f>J53+K53+L53+M53+N53+O53+P53+Q53+R53+S53+T53+U53</f>
        <v>0</v>
      </c>
      <c r="H53" s="110">
        <v>0</v>
      </c>
      <c r="I53" s="132"/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0</v>
      </c>
      <c r="R53" s="106">
        <v>0</v>
      </c>
      <c r="S53" s="106">
        <v>0</v>
      </c>
      <c r="T53" s="106">
        <v>0</v>
      </c>
      <c r="U53" s="106">
        <v>0</v>
      </c>
      <c r="V53" s="131"/>
      <c r="W53" s="131"/>
      <c r="X53" s="131"/>
      <c r="Y53" s="131"/>
      <c r="Z53" s="131"/>
      <c r="AA53" s="131"/>
    </row>
    <row r="54" spans="1:27" ht="12.75" customHeight="1">
      <c r="A54" s="88"/>
      <c r="B54" s="106"/>
      <c r="C54" s="106"/>
      <c r="D54" s="106"/>
      <c r="E54" s="106"/>
      <c r="F54" s="106"/>
      <c r="G54" s="119"/>
      <c r="H54" s="110"/>
      <c r="I54" s="132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31"/>
      <c r="W54" s="131"/>
      <c r="X54" s="131"/>
      <c r="Y54" s="131"/>
      <c r="Z54" s="131"/>
      <c r="AA54" s="131"/>
    </row>
    <row r="55" spans="1:27" ht="12.75" customHeight="1">
      <c r="A55" s="88" t="s">
        <v>78</v>
      </c>
      <c r="B55" s="89" t="s">
        <v>79</v>
      </c>
      <c r="C55" s="89"/>
      <c r="D55" s="89" t="s">
        <v>28</v>
      </c>
      <c r="E55" s="89"/>
      <c r="F55" s="106"/>
      <c r="G55" s="119"/>
      <c r="H55" s="110"/>
      <c r="I55" s="132">
        <f>(H56+H57+H58+H59)/4</f>
        <v>1</v>
      </c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31"/>
      <c r="W55" s="131"/>
      <c r="X55" s="131"/>
      <c r="Y55" s="131"/>
      <c r="Z55" s="131"/>
      <c r="AA55" s="131"/>
    </row>
    <row r="56" spans="1:27" ht="32.25" customHeight="1">
      <c r="A56" s="105"/>
      <c r="B56" s="128" t="s">
        <v>80</v>
      </c>
      <c r="C56" s="128"/>
      <c r="D56" s="128" t="s">
        <v>81</v>
      </c>
      <c r="E56" s="107">
        <v>1</v>
      </c>
      <c r="F56" s="129">
        <v>13</v>
      </c>
      <c r="G56" s="130">
        <v>13</v>
      </c>
      <c r="H56" s="110">
        <f>(G56/F56)*100%</f>
        <v>1</v>
      </c>
      <c r="I56" s="140"/>
      <c r="J56" s="106">
        <v>13</v>
      </c>
      <c r="K56" s="106">
        <v>13</v>
      </c>
      <c r="L56" s="106">
        <v>13</v>
      </c>
      <c r="M56" s="106">
        <v>13</v>
      </c>
      <c r="N56" s="106">
        <v>13</v>
      </c>
      <c r="O56" s="106">
        <v>13</v>
      </c>
      <c r="P56" s="106">
        <v>13</v>
      </c>
      <c r="Q56" s="106">
        <v>13</v>
      </c>
      <c r="R56" s="106">
        <v>13</v>
      </c>
      <c r="S56" s="106">
        <v>13</v>
      </c>
      <c r="T56" s="106">
        <v>13</v>
      </c>
      <c r="U56" s="106">
        <v>13</v>
      </c>
      <c r="V56" s="131"/>
      <c r="W56" s="131"/>
      <c r="X56" s="131"/>
      <c r="Y56" s="131"/>
      <c r="Z56" s="131"/>
      <c r="AA56" s="131"/>
    </row>
    <row r="57" spans="1:27" ht="42.75" customHeight="1">
      <c r="A57" s="105"/>
      <c r="B57" s="128" t="s">
        <v>82</v>
      </c>
      <c r="C57" s="128"/>
      <c r="D57" s="128" t="s">
        <v>59</v>
      </c>
      <c r="E57" s="107">
        <v>1</v>
      </c>
      <c r="F57" s="129">
        <v>13</v>
      </c>
      <c r="G57" s="130">
        <v>13</v>
      </c>
      <c r="H57" s="110">
        <f>(G57/F57)*100%</f>
        <v>1</v>
      </c>
      <c r="I57" s="140"/>
      <c r="J57" s="106">
        <v>13</v>
      </c>
      <c r="K57" s="106">
        <v>13</v>
      </c>
      <c r="L57" s="106">
        <v>13</v>
      </c>
      <c r="M57" s="106">
        <v>13</v>
      </c>
      <c r="N57" s="106">
        <v>13</v>
      </c>
      <c r="O57" s="106">
        <v>13</v>
      </c>
      <c r="P57" s="106">
        <v>13</v>
      </c>
      <c r="Q57" s="106">
        <v>13</v>
      </c>
      <c r="R57" s="106">
        <v>13</v>
      </c>
      <c r="S57" s="106">
        <v>13</v>
      </c>
      <c r="T57" s="106">
        <v>13</v>
      </c>
      <c r="U57" s="106">
        <v>13</v>
      </c>
      <c r="V57" s="131"/>
      <c r="W57" s="131"/>
      <c r="X57" s="131"/>
      <c r="Y57" s="131"/>
      <c r="Z57" s="131"/>
      <c r="AA57" s="131"/>
    </row>
    <row r="58" spans="1:27" ht="28.5" customHeight="1">
      <c r="A58" s="105"/>
      <c r="B58" s="128" t="s">
        <v>83</v>
      </c>
      <c r="C58" s="128"/>
      <c r="D58" s="128" t="s">
        <v>84</v>
      </c>
      <c r="E58" s="107">
        <v>1</v>
      </c>
      <c r="F58" s="129">
        <v>1</v>
      </c>
      <c r="G58" s="130">
        <v>1</v>
      </c>
      <c r="H58" s="110">
        <f>(G58/F58)*100%</f>
        <v>1</v>
      </c>
      <c r="I58" s="140"/>
      <c r="J58" s="106">
        <v>1</v>
      </c>
      <c r="K58" s="106">
        <v>1</v>
      </c>
      <c r="L58" s="106">
        <v>1</v>
      </c>
      <c r="M58" s="106">
        <v>1</v>
      </c>
      <c r="N58" s="106">
        <v>1</v>
      </c>
      <c r="O58" s="106">
        <v>1</v>
      </c>
      <c r="P58" s="106">
        <v>1</v>
      </c>
      <c r="Q58" s="106">
        <v>1</v>
      </c>
      <c r="R58" s="106">
        <v>1</v>
      </c>
      <c r="S58" s="106">
        <v>1</v>
      </c>
      <c r="T58" s="106">
        <v>1</v>
      </c>
      <c r="U58" s="106">
        <v>1</v>
      </c>
      <c r="V58" s="131"/>
      <c r="W58" s="131"/>
      <c r="X58" s="131"/>
      <c r="Y58" s="131"/>
      <c r="Z58" s="131"/>
      <c r="AA58" s="131"/>
    </row>
    <row r="59" spans="1:27" ht="28.5" customHeight="1">
      <c r="A59" s="105"/>
      <c r="B59" s="128" t="s">
        <v>85</v>
      </c>
      <c r="C59" s="128"/>
      <c r="D59" s="128" t="s">
        <v>86</v>
      </c>
      <c r="E59" s="107">
        <v>1</v>
      </c>
      <c r="F59" s="129">
        <v>1</v>
      </c>
      <c r="G59" s="130">
        <v>1</v>
      </c>
      <c r="H59" s="110">
        <f>(G59/F59)*100%</f>
        <v>1</v>
      </c>
      <c r="I59" s="140"/>
      <c r="J59" s="106">
        <v>1</v>
      </c>
      <c r="K59" s="106">
        <v>1</v>
      </c>
      <c r="L59" s="106">
        <v>1</v>
      </c>
      <c r="M59" s="106">
        <v>1</v>
      </c>
      <c r="N59" s="106">
        <v>1</v>
      </c>
      <c r="O59" s="106">
        <v>1</v>
      </c>
      <c r="P59" s="106">
        <v>1</v>
      </c>
      <c r="Q59" s="106">
        <v>1</v>
      </c>
      <c r="R59" s="106">
        <v>1</v>
      </c>
      <c r="S59" s="106">
        <v>1</v>
      </c>
      <c r="T59" s="106">
        <v>1</v>
      </c>
      <c r="U59" s="106">
        <v>1</v>
      </c>
      <c r="V59" s="131"/>
      <c r="W59" s="131"/>
      <c r="X59" s="131"/>
      <c r="Y59" s="131"/>
      <c r="Z59" s="131"/>
      <c r="AA59" s="131"/>
    </row>
    <row r="60" spans="1:27" ht="12.75" customHeight="1">
      <c r="A60" s="105"/>
      <c r="B60" s="106"/>
      <c r="C60" s="106"/>
      <c r="D60" s="106"/>
      <c r="E60" s="106"/>
      <c r="F60" s="106"/>
      <c r="G60" s="119"/>
      <c r="H60" s="110"/>
      <c r="I60" s="107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31"/>
      <c r="W60" s="131"/>
      <c r="X60" s="131"/>
      <c r="Y60" s="131"/>
      <c r="Z60" s="131"/>
      <c r="AA60" s="131"/>
    </row>
    <row r="61" spans="1:27" ht="12.75" customHeight="1">
      <c r="A61" s="99" t="s">
        <v>87</v>
      </c>
      <c r="B61" s="100" t="s">
        <v>88</v>
      </c>
      <c r="C61" s="100"/>
      <c r="D61" s="100"/>
      <c r="E61" s="100"/>
      <c r="F61" s="101"/>
      <c r="G61" s="102"/>
      <c r="H61" s="103"/>
      <c r="I61" s="135">
        <f>(I62+I69+I73+I77+I81)/5</f>
        <v>0.9577159281738814</v>
      </c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31"/>
      <c r="W61" s="131"/>
      <c r="X61" s="131"/>
      <c r="Y61" s="131"/>
      <c r="Z61" s="131"/>
      <c r="AA61" s="131"/>
    </row>
    <row r="62" spans="1:27" ht="12.75" customHeight="1">
      <c r="A62" s="122" t="s">
        <v>26</v>
      </c>
      <c r="B62" s="89" t="s">
        <v>89</v>
      </c>
      <c r="C62" s="89"/>
      <c r="D62" s="89" t="s">
        <v>28</v>
      </c>
      <c r="E62" s="89"/>
      <c r="F62" s="106"/>
      <c r="G62" s="119"/>
      <c r="H62" s="110"/>
      <c r="I62" s="132">
        <f>(H63+H65+H66+H67)/4</f>
        <v>0.8430787266216463</v>
      </c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31"/>
      <c r="W62" s="131"/>
      <c r="X62" s="131"/>
      <c r="Y62" s="131"/>
      <c r="Z62" s="131"/>
      <c r="AA62" s="131"/>
    </row>
    <row r="63" spans="1:27" ht="27" customHeight="1">
      <c r="A63" s="105"/>
      <c r="B63" s="128" t="s">
        <v>90</v>
      </c>
      <c r="C63" s="106"/>
      <c r="D63" s="106" t="s">
        <v>91</v>
      </c>
      <c r="E63" s="107">
        <v>0.95</v>
      </c>
      <c r="F63" s="111">
        <v>186</v>
      </c>
      <c r="G63" s="121">
        <f>J63+K63+L63+M63+N63+O63+P63+Q63+R63+S63+T63+U63</f>
        <v>154</v>
      </c>
      <c r="H63" s="110">
        <f>(G63/F63)*100%</f>
        <v>0.8279569892473119</v>
      </c>
      <c r="I63" s="132"/>
      <c r="J63" s="106">
        <v>8</v>
      </c>
      <c r="K63" s="106">
        <v>15</v>
      </c>
      <c r="L63" s="106">
        <v>8</v>
      </c>
      <c r="M63" s="106">
        <v>14</v>
      </c>
      <c r="N63" s="106">
        <v>15</v>
      </c>
      <c r="O63" s="106">
        <v>21</v>
      </c>
      <c r="P63" s="106">
        <v>14</v>
      </c>
      <c r="Q63" s="106">
        <v>12</v>
      </c>
      <c r="R63" s="106">
        <v>11</v>
      </c>
      <c r="S63" s="106">
        <v>15</v>
      </c>
      <c r="T63" s="106">
        <v>9</v>
      </c>
      <c r="U63" s="106">
        <v>12</v>
      </c>
      <c r="V63" s="131"/>
      <c r="W63" s="131"/>
      <c r="X63" s="131"/>
      <c r="Y63" s="131"/>
      <c r="Z63" s="131"/>
      <c r="AA63" s="131"/>
    </row>
    <row r="64" spans="1:27" ht="15.75" customHeight="1">
      <c r="A64" s="105"/>
      <c r="B64" s="128" t="s">
        <v>92</v>
      </c>
      <c r="C64" s="106"/>
      <c r="D64" s="106" t="s">
        <v>91</v>
      </c>
      <c r="E64" s="107">
        <v>0.05</v>
      </c>
      <c r="F64" s="111"/>
      <c r="G64" s="121">
        <f>J64+K64+L64+M64+N64+O64+P64+Q64+R64+S64+T64+U64</f>
        <v>0</v>
      </c>
      <c r="H64" s="110" t="e">
        <f>(G64/F64)*100%</f>
        <v>#DIV/0!</v>
      </c>
      <c r="I64" s="132"/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0</v>
      </c>
      <c r="Q64" s="106">
        <v>0</v>
      </c>
      <c r="R64" s="106">
        <v>0</v>
      </c>
      <c r="S64" s="106">
        <v>0</v>
      </c>
      <c r="T64" s="106"/>
      <c r="U64" s="106"/>
      <c r="V64" s="131"/>
      <c r="W64" s="131"/>
      <c r="X64" s="131"/>
      <c r="Y64" s="131"/>
      <c r="Z64" s="131"/>
      <c r="AA64" s="131"/>
    </row>
    <row r="65" spans="1:27" ht="27" customHeight="1">
      <c r="A65" s="105"/>
      <c r="B65" s="128" t="s">
        <v>93</v>
      </c>
      <c r="C65" s="106"/>
      <c r="D65" s="106" t="s">
        <v>94</v>
      </c>
      <c r="E65" s="107">
        <v>0.96</v>
      </c>
      <c r="F65" s="111">
        <v>177</v>
      </c>
      <c r="G65" s="121">
        <f>J65+K65+L65+M65+N65+O65+P65+Q65+R65+S65+T65+U65</f>
        <v>138</v>
      </c>
      <c r="H65" s="110">
        <f>(G65/F65)*100%</f>
        <v>0.7796610169491526</v>
      </c>
      <c r="I65" s="132"/>
      <c r="J65" s="106">
        <v>10</v>
      </c>
      <c r="K65" s="106">
        <v>14</v>
      </c>
      <c r="L65" s="106">
        <v>4</v>
      </c>
      <c r="M65" s="106">
        <v>10</v>
      </c>
      <c r="N65" s="106">
        <v>14</v>
      </c>
      <c r="O65" s="106">
        <v>14</v>
      </c>
      <c r="P65" s="106">
        <v>10</v>
      </c>
      <c r="Q65" s="106">
        <v>12</v>
      </c>
      <c r="R65" s="106">
        <v>11</v>
      </c>
      <c r="S65" s="106">
        <v>15</v>
      </c>
      <c r="T65" s="106">
        <v>9</v>
      </c>
      <c r="U65" s="106">
        <v>15</v>
      </c>
      <c r="V65" s="131"/>
      <c r="W65" s="131"/>
      <c r="X65" s="131"/>
      <c r="Y65" s="131"/>
      <c r="Z65" s="131"/>
      <c r="AA65" s="131"/>
    </row>
    <row r="66" spans="1:27" ht="30" customHeight="1">
      <c r="A66" s="105"/>
      <c r="B66" s="128" t="s">
        <v>95</v>
      </c>
      <c r="C66" s="106"/>
      <c r="D66" s="106" t="s">
        <v>96</v>
      </c>
      <c r="E66" s="107">
        <v>0.95</v>
      </c>
      <c r="F66" s="111">
        <v>177</v>
      </c>
      <c r="G66" s="121">
        <f>J66+K66+L66+M66+N66+O66+P66+Q66+R66+S66+T66+U66</f>
        <v>121</v>
      </c>
      <c r="H66" s="110">
        <f>(G66/F66)*100%</f>
        <v>0.6836158192090396</v>
      </c>
      <c r="I66" s="132"/>
      <c r="J66" s="106">
        <v>10</v>
      </c>
      <c r="K66" s="106">
        <v>16</v>
      </c>
      <c r="L66" s="106">
        <v>14</v>
      </c>
      <c r="M66" s="106">
        <v>5</v>
      </c>
      <c r="N66" s="106">
        <v>9</v>
      </c>
      <c r="O66" s="106">
        <v>12</v>
      </c>
      <c r="P66" s="106">
        <v>16</v>
      </c>
      <c r="Q66" s="106">
        <v>14</v>
      </c>
      <c r="R66" s="106">
        <v>9</v>
      </c>
      <c r="S66" s="106">
        <v>16</v>
      </c>
      <c r="T66" s="106"/>
      <c r="U66" s="106"/>
      <c r="V66" s="131"/>
      <c r="W66" s="131"/>
      <c r="X66" s="131"/>
      <c r="Y66" s="131"/>
      <c r="Z66" s="131"/>
      <c r="AA66" s="131"/>
    </row>
    <row r="67" spans="1:27" ht="28.5" customHeight="1">
      <c r="A67" s="143"/>
      <c r="B67" s="144" t="s">
        <v>97</v>
      </c>
      <c r="C67" s="145"/>
      <c r="D67" s="145"/>
      <c r="E67" s="146">
        <v>0.92</v>
      </c>
      <c r="F67" s="111">
        <v>37</v>
      </c>
      <c r="G67" s="121">
        <f>J67+K67+L67+M67+N67+O67+P67+Q67+R67+S67+T67+U67</f>
        <v>40</v>
      </c>
      <c r="H67" s="110">
        <f>(G67/F67)*100%</f>
        <v>1.0810810810810811</v>
      </c>
      <c r="I67" s="156"/>
      <c r="J67" s="145">
        <v>4</v>
      </c>
      <c r="K67" s="145">
        <v>7</v>
      </c>
      <c r="L67" s="145">
        <v>4</v>
      </c>
      <c r="M67" s="145">
        <v>1</v>
      </c>
      <c r="N67" s="145">
        <v>5</v>
      </c>
      <c r="O67" s="145">
        <v>7</v>
      </c>
      <c r="P67" s="145">
        <v>3</v>
      </c>
      <c r="Q67" s="145">
        <v>2</v>
      </c>
      <c r="R67" s="145">
        <v>2</v>
      </c>
      <c r="S67" s="145">
        <v>5</v>
      </c>
      <c r="T67" s="145"/>
      <c r="U67" s="145"/>
      <c r="V67" s="142"/>
      <c r="W67" s="142"/>
      <c r="X67" s="142"/>
      <c r="Y67" s="142"/>
      <c r="Z67" s="142"/>
      <c r="AA67" s="142"/>
    </row>
    <row r="68" spans="1:27" ht="12.75" customHeight="1">
      <c r="A68" s="105"/>
      <c r="B68" s="106"/>
      <c r="C68" s="106"/>
      <c r="D68" s="106"/>
      <c r="E68" s="106"/>
      <c r="F68" s="106"/>
      <c r="G68" s="119"/>
      <c r="H68" s="110"/>
      <c r="I68" s="132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31"/>
      <c r="W68" s="131"/>
      <c r="X68" s="131"/>
      <c r="Y68" s="131"/>
      <c r="Z68" s="131"/>
      <c r="AA68" s="131"/>
    </row>
    <row r="69" spans="1:27" ht="12.75" customHeight="1">
      <c r="A69" s="88" t="s">
        <v>40</v>
      </c>
      <c r="B69" s="89" t="s">
        <v>98</v>
      </c>
      <c r="C69" s="89"/>
      <c r="D69" s="89" t="s">
        <v>28</v>
      </c>
      <c r="E69" s="89"/>
      <c r="F69" s="106"/>
      <c r="G69" s="119"/>
      <c r="H69" s="110"/>
      <c r="I69" s="132">
        <f>(H70+H71)/2</f>
        <v>1.35</v>
      </c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31"/>
      <c r="W69" s="131"/>
      <c r="X69" s="131"/>
      <c r="Y69" s="131"/>
      <c r="Z69" s="131"/>
      <c r="AA69" s="131"/>
    </row>
    <row r="70" spans="1:27" ht="17.25" customHeight="1">
      <c r="A70" s="147"/>
      <c r="B70" s="144" t="s">
        <v>99</v>
      </c>
      <c r="C70" s="145"/>
      <c r="D70" s="145" t="s">
        <v>100</v>
      </c>
      <c r="E70" s="146">
        <v>0.85</v>
      </c>
      <c r="F70" s="111">
        <v>25</v>
      </c>
      <c r="G70" s="121">
        <f>J70+K70+L70+M70+N70+O70+P70+Q70+R70+S70+T70+U70</f>
        <v>5</v>
      </c>
      <c r="H70" s="110">
        <f>(G70/F70)*100%</f>
        <v>0.2</v>
      </c>
      <c r="I70" s="156"/>
      <c r="J70" s="145">
        <v>1</v>
      </c>
      <c r="K70" s="145">
        <v>1</v>
      </c>
      <c r="L70" s="145">
        <v>0</v>
      </c>
      <c r="M70" s="145">
        <v>1</v>
      </c>
      <c r="N70" s="145">
        <v>0</v>
      </c>
      <c r="O70" s="145">
        <v>1</v>
      </c>
      <c r="P70" s="145">
        <v>0</v>
      </c>
      <c r="Q70" s="145">
        <v>0</v>
      </c>
      <c r="R70" s="145">
        <v>0</v>
      </c>
      <c r="S70" s="145">
        <v>1</v>
      </c>
      <c r="T70" s="145"/>
      <c r="U70" s="145"/>
      <c r="V70" s="142"/>
      <c r="W70" s="142"/>
      <c r="X70" s="142"/>
      <c r="Y70" s="142"/>
      <c r="Z70" s="142"/>
      <c r="AA70" s="142"/>
    </row>
    <row r="71" spans="1:27" ht="15.75" customHeight="1">
      <c r="A71" s="88"/>
      <c r="B71" s="128" t="s">
        <v>101</v>
      </c>
      <c r="C71" s="106"/>
      <c r="D71" s="106" t="s">
        <v>100</v>
      </c>
      <c r="E71" s="107">
        <v>1</v>
      </c>
      <c r="F71" s="111">
        <v>2</v>
      </c>
      <c r="G71" s="121">
        <f>J71+K71+L71+M71+N71+O71+P71+Q71+R71+S71+T71+U71</f>
        <v>5</v>
      </c>
      <c r="H71" s="110">
        <f>(G71/F71)*100%</f>
        <v>2.5</v>
      </c>
      <c r="I71" s="132"/>
      <c r="J71" s="106">
        <v>1</v>
      </c>
      <c r="K71" s="106">
        <v>0</v>
      </c>
      <c r="L71" s="106">
        <v>0</v>
      </c>
      <c r="M71" s="106">
        <v>1</v>
      </c>
      <c r="N71" s="106">
        <v>0</v>
      </c>
      <c r="O71" s="106">
        <v>0</v>
      </c>
      <c r="P71" s="106">
        <v>0</v>
      </c>
      <c r="Q71" s="106">
        <v>0</v>
      </c>
      <c r="R71" s="106">
        <v>3</v>
      </c>
      <c r="S71" s="106">
        <v>0</v>
      </c>
      <c r="T71" s="106"/>
      <c r="U71" s="106"/>
      <c r="V71" s="131"/>
      <c r="W71" s="131"/>
      <c r="X71" s="131"/>
      <c r="Y71" s="131"/>
      <c r="Z71" s="131"/>
      <c r="AA71" s="131"/>
    </row>
    <row r="72" spans="1:27" ht="12.75" customHeight="1">
      <c r="A72" s="88"/>
      <c r="B72" s="128"/>
      <c r="C72" s="106"/>
      <c r="D72" s="106"/>
      <c r="E72" s="107"/>
      <c r="F72" s="106"/>
      <c r="G72" s="119"/>
      <c r="H72" s="110"/>
      <c r="I72" s="132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31"/>
      <c r="W72" s="131"/>
      <c r="X72" s="131"/>
      <c r="Y72" s="131"/>
      <c r="Z72" s="131"/>
      <c r="AA72" s="131"/>
    </row>
    <row r="73" spans="1:27" ht="16.5" customHeight="1">
      <c r="A73" s="88" t="s">
        <v>43</v>
      </c>
      <c r="B73" s="91" t="s">
        <v>102</v>
      </c>
      <c r="C73" s="89"/>
      <c r="D73" s="89" t="s">
        <v>28</v>
      </c>
      <c r="E73" s="89"/>
      <c r="F73" s="106"/>
      <c r="G73" s="119"/>
      <c r="H73" s="110"/>
      <c r="I73" s="132">
        <f>(H74+H75)/2</f>
        <v>0.5415899272396544</v>
      </c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31"/>
      <c r="W73" s="131"/>
      <c r="X73" s="131"/>
      <c r="Y73" s="131"/>
      <c r="Z73" s="131"/>
      <c r="AA73" s="131"/>
    </row>
    <row r="74" spans="1:27" ht="27.75" customHeight="1">
      <c r="A74" s="88"/>
      <c r="B74" s="128" t="s">
        <v>103</v>
      </c>
      <c r="C74" s="106"/>
      <c r="D74" s="106" t="s">
        <v>104</v>
      </c>
      <c r="E74" s="107">
        <v>0.9</v>
      </c>
      <c r="F74" s="111">
        <v>733</v>
      </c>
      <c r="G74" s="121">
        <f>J74+K74+L74+M74+N74+O74+P74+Q74+R74+S74+T74+U74</f>
        <v>119</v>
      </c>
      <c r="H74" s="110">
        <f>(G74/F74)*100%</f>
        <v>0.16234652114597545</v>
      </c>
      <c r="I74" s="107"/>
      <c r="J74" s="106">
        <v>40</v>
      </c>
      <c r="K74" s="106">
        <v>46</v>
      </c>
      <c r="L74" s="106">
        <v>33</v>
      </c>
      <c r="M74" s="106"/>
      <c r="N74" s="106"/>
      <c r="O74" s="106"/>
      <c r="P74" s="106"/>
      <c r="Q74" s="106"/>
      <c r="R74" s="106"/>
      <c r="S74" s="106"/>
      <c r="T74" s="106"/>
      <c r="U74" s="106"/>
      <c r="V74" s="131"/>
      <c r="W74" s="131"/>
      <c r="X74" s="131"/>
      <c r="Y74" s="131"/>
      <c r="Z74" s="131"/>
      <c r="AA74" s="131"/>
    </row>
    <row r="75" spans="1:27" ht="26.25" customHeight="1">
      <c r="A75" s="88"/>
      <c r="B75" s="128" t="s">
        <v>105</v>
      </c>
      <c r="C75" s="106"/>
      <c r="D75" s="106" t="s">
        <v>106</v>
      </c>
      <c r="E75" s="107">
        <v>1</v>
      </c>
      <c r="F75" s="111">
        <v>240</v>
      </c>
      <c r="G75" s="121">
        <f>J75+K75+L75+M75+N75+O75+P75+Q75+R75+S75+T75+U75</f>
        <v>221</v>
      </c>
      <c r="H75" s="110">
        <f>(G75/F75)*100%</f>
        <v>0.9208333333333333</v>
      </c>
      <c r="I75" s="107"/>
      <c r="J75" s="106">
        <v>0</v>
      </c>
      <c r="K75" s="106">
        <v>221</v>
      </c>
      <c r="L75" s="106">
        <v>0</v>
      </c>
      <c r="M75" s="106"/>
      <c r="N75" s="106"/>
      <c r="O75" s="106"/>
      <c r="P75" s="106"/>
      <c r="Q75" s="106"/>
      <c r="R75" s="106"/>
      <c r="S75" s="106"/>
      <c r="T75" s="106"/>
      <c r="U75" s="106"/>
      <c r="V75" s="131"/>
      <c r="W75" s="131"/>
      <c r="X75" s="131"/>
      <c r="Y75" s="131"/>
      <c r="Z75" s="131"/>
      <c r="AA75" s="131"/>
    </row>
    <row r="76" spans="1:27" ht="12.75" customHeight="1">
      <c r="A76" s="88"/>
      <c r="B76" s="106"/>
      <c r="C76" s="106"/>
      <c r="D76" s="106"/>
      <c r="E76" s="106"/>
      <c r="F76" s="106"/>
      <c r="G76" s="119"/>
      <c r="H76" s="110"/>
      <c r="I76" s="107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31"/>
      <c r="W76" s="131"/>
      <c r="X76" s="131"/>
      <c r="Y76" s="131"/>
      <c r="Z76" s="131"/>
      <c r="AA76" s="131"/>
    </row>
    <row r="77" spans="1:27" ht="12.75" customHeight="1">
      <c r="A77" s="88" t="s">
        <v>51</v>
      </c>
      <c r="B77" s="89" t="s">
        <v>107</v>
      </c>
      <c r="C77" s="89"/>
      <c r="D77" s="89" t="s">
        <v>28</v>
      </c>
      <c r="E77" s="89"/>
      <c r="F77" s="106"/>
      <c r="G77" s="119"/>
      <c r="H77" s="110"/>
      <c r="I77" s="132">
        <f>(H78+H79)/2</f>
        <v>1.295505129542688</v>
      </c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31"/>
      <c r="W77" s="131"/>
      <c r="X77" s="131"/>
      <c r="Y77" s="131"/>
      <c r="Z77" s="131"/>
      <c r="AA77" s="131"/>
    </row>
    <row r="78" spans="1:27" ht="27.75" customHeight="1">
      <c r="A78" s="88"/>
      <c r="B78" s="128" t="s">
        <v>108</v>
      </c>
      <c r="C78" s="106"/>
      <c r="D78" s="106" t="s">
        <v>109</v>
      </c>
      <c r="E78" s="107">
        <v>1</v>
      </c>
      <c r="F78" s="148">
        <v>1620</v>
      </c>
      <c r="G78" s="121">
        <f>J78+K78+L78+M78+N78+O78+P78+Q78+R78+S78+T78+U78</f>
        <v>1628</v>
      </c>
      <c r="H78" s="110">
        <f>(G78/F78)*100%</f>
        <v>1.0049382716049382</v>
      </c>
      <c r="I78" s="107"/>
      <c r="J78" s="106">
        <v>136</v>
      </c>
      <c r="K78" s="106">
        <v>172</v>
      </c>
      <c r="L78" s="106">
        <v>144</v>
      </c>
      <c r="M78" s="106">
        <v>187</v>
      </c>
      <c r="N78">
        <v>119</v>
      </c>
      <c r="O78" s="106">
        <v>80</v>
      </c>
      <c r="P78" s="106">
        <v>129</v>
      </c>
      <c r="Q78" s="106">
        <v>137</v>
      </c>
      <c r="R78" s="106">
        <v>108</v>
      </c>
      <c r="S78" s="106">
        <v>167</v>
      </c>
      <c r="T78" s="106">
        <v>150</v>
      </c>
      <c r="U78" s="106">
        <v>99</v>
      </c>
      <c r="V78" s="131"/>
      <c r="W78" s="131"/>
      <c r="X78" s="131"/>
      <c r="Y78" s="131"/>
      <c r="Z78" s="131"/>
      <c r="AA78" s="131"/>
    </row>
    <row r="79" spans="1:27" ht="12.75" customHeight="1">
      <c r="A79" s="88"/>
      <c r="B79" s="106" t="s">
        <v>110</v>
      </c>
      <c r="C79" s="106"/>
      <c r="D79" s="106" t="s">
        <v>109</v>
      </c>
      <c r="E79" s="107">
        <v>0.8</v>
      </c>
      <c r="F79" s="148">
        <v>1278</v>
      </c>
      <c r="G79" s="121">
        <f>J79+K79+L79+M79+N79+O79+P79+Q79+R79+S79+T79+U79</f>
        <v>2027</v>
      </c>
      <c r="H79" s="110">
        <f>(G79/F79)*100%</f>
        <v>1.586071987480438</v>
      </c>
      <c r="I79" s="107"/>
      <c r="J79" s="106">
        <v>155</v>
      </c>
      <c r="K79" s="106">
        <v>180</v>
      </c>
      <c r="L79" s="106">
        <v>180</v>
      </c>
      <c r="M79" s="106">
        <v>361</v>
      </c>
      <c r="N79" s="106">
        <v>287</v>
      </c>
      <c r="O79" s="106">
        <v>167</v>
      </c>
      <c r="P79" s="106">
        <v>176</v>
      </c>
      <c r="Q79" s="106">
        <v>128</v>
      </c>
      <c r="R79" s="106">
        <v>112</v>
      </c>
      <c r="S79" s="106">
        <v>111</v>
      </c>
      <c r="T79" s="106">
        <v>92</v>
      </c>
      <c r="U79" s="106">
        <v>78</v>
      </c>
      <c r="V79" s="131"/>
      <c r="W79" s="131"/>
      <c r="X79" s="131"/>
      <c r="Y79" s="131"/>
      <c r="Z79" s="131"/>
      <c r="AA79" s="131"/>
    </row>
    <row r="80" spans="1:27" ht="12.75" customHeight="1">
      <c r="A80" s="88"/>
      <c r="B80" s="106"/>
      <c r="C80" s="106"/>
      <c r="D80" s="106"/>
      <c r="E80" s="106"/>
      <c r="F80" s="106"/>
      <c r="G80" s="119"/>
      <c r="H80" s="110"/>
      <c r="I80" s="107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31"/>
      <c r="W80" s="131"/>
      <c r="X80" s="131"/>
      <c r="Y80" s="131"/>
      <c r="Z80" s="131"/>
      <c r="AA80" s="131"/>
    </row>
    <row r="81" spans="1:27" ht="12.75" customHeight="1">
      <c r="A81" s="122" t="s">
        <v>70</v>
      </c>
      <c r="B81" s="89" t="s">
        <v>111</v>
      </c>
      <c r="C81" s="89"/>
      <c r="D81" s="89" t="s">
        <v>28</v>
      </c>
      <c r="E81" s="89"/>
      <c r="F81" s="106"/>
      <c r="G81" s="119"/>
      <c r="H81" s="110"/>
      <c r="I81" s="132">
        <f>(H82+H83)/2</f>
        <v>0.7584058574654186</v>
      </c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31"/>
      <c r="W81" s="131"/>
      <c r="X81" s="131"/>
      <c r="Y81" s="131"/>
      <c r="Z81" s="131"/>
      <c r="AA81" s="131"/>
    </row>
    <row r="82" spans="1:27" ht="12.75" customHeight="1">
      <c r="A82" s="105"/>
      <c r="B82" s="106" t="s">
        <v>112</v>
      </c>
      <c r="C82" s="106"/>
      <c r="D82" s="106" t="s">
        <v>113</v>
      </c>
      <c r="E82" s="107">
        <v>0.78</v>
      </c>
      <c r="F82" s="111">
        <v>1573</v>
      </c>
      <c r="G82" s="121">
        <f>U82</f>
        <v>1095</v>
      </c>
      <c r="H82" s="110">
        <f>(G82/F82)*100%</f>
        <v>0.6961220597584233</v>
      </c>
      <c r="I82" s="107"/>
      <c r="J82" s="106">
        <v>1087</v>
      </c>
      <c r="K82" s="106">
        <v>1090</v>
      </c>
      <c r="L82" s="106">
        <v>1091</v>
      </c>
      <c r="M82" s="106">
        <v>1092</v>
      </c>
      <c r="N82" s="106">
        <v>1093</v>
      </c>
      <c r="O82" s="106">
        <v>1095</v>
      </c>
      <c r="P82" s="106">
        <v>1096</v>
      </c>
      <c r="Q82" s="106">
        <v>1098</v>
      </c>
      <c r="R82" s="106">
        <v>1095</v>
      </c>
      <c r="S82" s="106">
        <f>R82</f>
        <v>1095</v>
      </c>
      <c r="T82" s="106">
        <f>S82</f>
        <v>1095</v>
      </c>
      <c r="U82" s="106">
        <f>T82</f>
        <v>1095</v>
      </c>
      <c r="V82" s="131"/>
      <c r="W82" s="131"/>
      <c r="X82" s="131"/>
      <c r="Y82" s="131"/>
      <c r="Z82" s="131"/>
      <c r="AA82" s="131"/>
    </row>
    <row r="83" spans="1:27" ht="12.75" customHeight="1">
      <c r="A83" s="143"/>
      <c r="B83" s="145" t="s">
        <v>114</v>
      </c>
      <c r="C83" s="145"/>
      <c r="D83" s="145" t="s">
        <v>115</v>
      </c>
      <c r="E83" s="146">
        <v>0.7</v>
      </c>
      <c r="F83" s="111">
        <v>580</v>
      </c>
      <c r="G83" s="121">
        <f>U83</f>
        <v>476</v>
      </c>
      <c r="H83" s="149">
        <f>(G83/F83)*100%</f>
        <v>0.8206896551724138</v>
      </c>
      <c r="I83" s="146"/>
      <c r="J83" s="145">
        <v>474</v>
      </c>
      <c r="K83" s="145">
        <v>476</v>
      </c>
      <c r="L83" s="145">
        <v>475</v>
      </c>
      <c r="M83" s="145">
        <v>476</v>
      </c>
      <c r="N83" s="145">
        <v>477</v>
      </c>
      <c r="O83" s="145">
        <v>479</v>
      </c>
      <c r="P83" s="145">
        <f>O83</f>
        <v>479</v>
      </c>
      <c r="Q83" s="145">
        <v>480</v>
      </c>
      <c r="R83" s="145">
        <v>476</v>
      </c>
      <c r="S83" s="145">
        <f>R83</f>
        <v>476</v>
      </c>
      <c r="T83" s="145">
        <f>S83</f>
        <v>476</v>
      </c>
      <c r="U83" s="145">
        <f>T83</f>
        <v>476</v>
      </c>
      <c r="V83" s="142"/>
      <c r="W83" s="142"/>
      <c r="X83" s="142"/>
      <c r="Y83" s="142"/>
      <c r="Z83" s="142"/>
      <c r="AA83" s="142"/>
    </row>
    <row r="84" spans="1:27" ht="12.75" customHeight="1">
      <c r="A84" s="105"/>
      <c r="B84" s="106" t="s">
        <v>116</v>
      </c>
      <c r="C84" s="106"/>
      <c r="D84" s="106" t="s">
        <v>115</v>
      </c>
      <c r="E84" s="107">
        <v>0</v>
      </c>
      <c r="F84" s="111">
        <v>0</v>
      </c>
      <c r="G84" s="121">
        <f>J84+K84+L84+M84+N84+O84+P84+Q84+R84+S84+T84+U84</f>
        <v>0</v>
      </c>
      <c r="H84" s="110">
        <v>0</v>
      </c>
      <c r="I84" s="107"/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0</v>
      </c>
      <c r="Q84" s="106">
        <v>0</v>
      </c>
      <c r="R84" s="106">
        <v>0</v>
      </c>
      <c r="S84" s="106"/>
      <c r="T84" s="106"/>
      <c r="U84" s="106"/>
      <c r="V84" s="131"/>
      <c r="W84" s="131"/>
      <c r="X84" s="131"/>
      <c r="Y84" s="131"/>
      <c r="Z84" s="131"/>
      <c r="AA84" s="131"/>
    </row>
    <row r="85" spans="1:27" ht="12.75" customHeight="1">
      <c r="A85" s="105"/>
      <c r="B85" s="106" t="s">
        <v>117</v>
      </c>
      <c r="C85" s="106"/>
      <c r="D85" s="106" t="s">
        <v>115</v>
      </c>
      <c r="E85" s="107">
        <v>0</v>
      </c>
      <c r="F85" s="111">
        <v>0</v>
      </c>
      <c r="G85" s="121">
        <f>J85+K85+L85+M85+N85+O85+P85+Q85+R85+S85+T85+U85</f>
        <v>0</v>
      </c>
      <c r="H85" s="110">
        <v>0</v>
      </c>
      <c r="I85" s="107"/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0</v>
      </c>
      <c r="Q85" s="106">
        <v>0</v>
      </c>
      <c r="R85" s="106">
        <v>0</v>
      </c>
      <c r="S85" s="106"/>
      <c r="T85" s="106"/>
      <c r="U85" s="106"/>
      <c r="V85" s="131"/>
      <c r="W85" s="131"/>
      <c r="X85" s="131"/>
      <c r="Y85" s="131"/>
      <c r="Z85" s="131"/>
      <c r="AA85" s="131"/>
    </row>
    <row r="86" spans="1:27" ht="12.75" customHeight="1">
      <c r="A86" s="105"/>
      <c r="B86" s="106"/>
      <c r="C86" s="106"/>
      <c r="D86" s="106"/>
      <c r="E86" s="106"/>
      <c r="F86" s="106"/>
      <c r="G86" s="119"/>
      <c r="H86" s="110"/>
      <c r="I86" s="107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31"/>
      <c r="W86" s="131"/>
      <c r="X86" s="131"/>
      <c r="Y86" s="131"/>
      <c r="Z86" s="131"/>
      <c r="AA86" s="131"/>
    </row>
    <row r="87" spans="1:27" ht="12.75" customHeight="1">
      <c r="A87" s="150" t="s">
        <v>118</v>
      </c>
      <c r="B87" s="100" t="s">
        <v>119</v>
      </c>
      <c r="C87" s="101"/>
      <c r="D87" s="101"/>
      <c r="E87" s="101"/>
      <c r="F87" s="101"/>
      <c r="G87" s="102"/>
      <c r="H87" s="103"/>
      <c r="I87" s="135">
        <f>(H89+H90+H91+H92)/4</f>
        <v>0.8423986486486487</v>
      </c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31"/>
      <c r="W87" s="131"/>
      <c r="X87" s="131"/>
      <c r="Y87" s="131"/>
      <c r="Z87" s="131"/>
      <c r="AA87" s="131"/>
    </row>
    <row r="88" spans="1:27" ht="12.75" customHeight="1">
      <c r="A88" s="105"/>
      <c r="B88" s="106"/>
      <c r="C88" s="89"/>
      <c r="D88" s="89" t="s">
        <v>28</v>
      </c>
      <c r="E88" s="89"/>
      <c r="F88" s="89"/>
      <c r="G88" s="119"/>
      <c r="H88" s="110"/>
      <c r="I88" s="107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31"/>
      <c r="W88" s="131"/>
      <c r="X88" s="131"/>
      <c r="Y88" s="131"/>
      <c r="Z88" s="131"/>
      <c r="AA88" s="131"/>
    </row>
    <row r="89" spans="1:27" ht="12.75" customHeight="1">
      <c r="A89" s="105"/>
      <c r="B89" s="106" t="s">
        <v>120</v>
      </c>
      <c r="C89" s="106"/>
      <c r="D89" s="106" t="s">
        <v>109</v>
      </c>
      <c r="E89" s="107">
        <v>1</v>
      </c>
      <c r="F89" s="151">
        <v>1235</v>
      </c>
      <c r="G89" s="152">
        <f>(J89+K89+L89+M89+N89+O89+P89+Q89+R89+S89+T89+U89)</f>
        <v>1235</v>
      </c>
      <c r="H89" s="110">
        <f>(G89/F89)*100%</f>
        <v>1</v>
      </c>
      <c r="I89" s="107"/>
      <c r="J89" s="106"/>
      <c r="K89" s="106">
        <v>612</v>
      </c>
      <c r="L89" s="106"/>
      <c r="M89" s="106"/>
      <c r="N89" s="106"/>
      <c r="O89" s="106"/>
      <c r="P89" s="106"/>
      <c r="Q89" s="106">
        <v>623</v>
      </c>
      <c r="R89" s="106"/>
      <c r="S89" s="106"/>
      <c r="T89" s="106"/>
      <c r="U89" s="106"/>
      <c r="V89" s="131"/>
      <c r="W89" s="131"/>
      <c r="X89" s="131"/>
      <c r="Y89" s="131"/>
      <c r="Z89" s="131"/>
      <c r="AA89" s="131"/>
    </row>
    <row r="90" spans="1:27" ht="12.75" customHeight="1">
      <c r="A90" s="105"/>
      <c r="B90" s="106" t="s">
        <v>121</v>
      </c>
      <c r="C90" s="106"/>
      <c r="D90" s="106" t="s">
        <v>91</v>
      </c>
      <c r="E90" s="107">
        <v>0.9</v>
      </c>
      <c r="F90" s="111">
        <v>159</v>
      </c>
      <c r="G90" s="121">
        <f>J90+K90+L90+M90+N90+O90+P90+Q90+R90+S90+T90+U90</f>
        <v>159</v>
      </c>
      <c r="H90" s="110">
        <f>(G90/F90)*100%</f>
        <v>1</v>
      </c>
      <c r="I90" s="107"/>
      <c r="J90" s="106">
        <v>9</v>
      </c>
      <c r="K90" s="106">
        <v>15</v>
      </c>
      <c r="L90" s="106">
        <v>8</v>
      </c>
      <c r="M90" s="106">
        <v>12</v>
      </c>
      <c r="N90" s="106">
        <v>16</v>
      </c>
      <c r="O90" s="106">
        <v>21</v>
      </c>
      <c r="P90" s="106">
        <v>14</v>
      </c>
      <c r="Q90" s="106">
        <v>11</v>
      </c>
      <c r="R90" s="106">
        <v>11</v>
      </c>
      <c r="S90" s="106">
        <v>15</v>
      </c>
      <c r="T90" s="106">
        <v>10</v>
      </c>
      <c r="U90" s="106">
        <v>17</v>
      </c>
      <c r="V90" s="131"/>
      <c r="W90" s="131"/>
      <c r="X90" s="131"/>
      <c r="Y90" s="131"/>
      <c r="Z90" s="131"/>
      <c r="AA90" s="131"/>
    </row>
    <row r="91" spans="1:27" ht="12.75" customHeight="1">
      <c r="A91" s="105"/>
      <c r="B91" s="106" t="s">
        <v>122</v>
      </c>
      <c r="C91" s="106"/>
      <c r="D91" s="106" t="s">
        <v>109</v>
      </c>
      <c r="E91" s="107">
        <v>1</v>
      </c>
      <c r="F91" s="111">
        <v>25</v>
      </c>
      <c r="G91" s="121">
        <f>J91+K91+L91+M91+N91+O91+P91+Q91+R91+S91+T91+U91</f>
        <v>25</v>
      </c>
      <c r="H91" s="110">
        <f>(G91/F91)*100%</f>
        <v>1</v>
      </c>
      <c r="I91" s="107"/>
      <c r="J91" s="106">
        <v>0</v>
      </c>
      <c r="K91" s="106">
        <v>0</v>
      </c>
      <c r="L91" s="106">
        <v>0</v>
      </c>
      <c r="M91" s="106">
        <v>0</v>
      </c>
      <c r="N91" s="106">
        <v>25</v>
      </c>
      <c r="O91" s="106">
        <v>0</v>
      </c>
      <c r="P91" s="106">
        <v>0</v>
      </c>
      <c r="Q91" s="106">
        <v>0</v>
      </c>
      <c r="R91" s="106">
        <v>0</v>
      </c>
      <c r="S91" s="106">
        <v>0</v>
      </c>
      <c r="T91" s="106">
        <v>0</v>
      </c>
      <c r="U91" s="106">
        <v>0</v>
      </c>
      <c r="V91" s="131"/>
      <c r="W91" s="131"/>
      <c r="X91" s="131"/>
      <c r="Y91" s="131"/>
      <c r="Z91" s="131"/>
      <c r="AA91" s="131"/>
    </row>
    <row r="92" spans="1:27" ht="12.75" customHeight="1">
      <c r="A92" s="105"/>
      <c r="B92" s="106" t="s">
        <v>123</v>
      </c>
      <c r="C92" s="106"/>
      <c r="D92" s="106" t="s">
        <v>109</v>
      </c>
      <c r="E92" s="107">
        <v>0.8</v>
      </c>
      <c r="F92" s="151">
        <v>370</v>
      </c>
      <c r="G92" s="152">
        <f>(J92+K92+L92+M92+N92+O92+P92+Q92+R92+S92+T92+U92)/12</f>
        <v>136.75</v>
      </c>
      <c r="H92" s="110">
        <f>(G92/F92)*100%</f>
        <v>0.3695945945945946</v>
      </c>
      <c r="I92" s="107"/>
      <c r="J92" s="106">
        <v>90</v>
      </c>
      <c r="K92" s="106">
        <v>182</v>
      </c>
      <c r="L92" s="106">
        <v>163</v>
      </c>
      <c r="M92" s="106">
        <v>130</v>
      </c>
      <c r="N92" s="106">
        <v>128</v>
      </c>
      <c r="O92" s="106">
        <v>128</v>
      </c>
      <c r="P92" s="106">
        <v>176</v>
      </c>
      <c r="Q92" s="106">
        <v>129</v>
      </c>
      <c r="R92" s="106">
        <v>134</v>
      </c>
      <c r="S92" s="106">
        <v>109</v>
      </c>
      <c r="T92" s="106">
        <v>130</v>
      </c>
      <c r="U92" s="106">
        <v>142</v>
      </c>
      <c r="V92" s="131" t="s">
        <v>124</v>
      </c>
      <c r="W92" s="131"/>
      <c r="X92" s="131"/>
      <c r="Y92" s="131"/>
      <c r="Z92" s="131"/>
      <c r="AA92" s="131"/>
    </row>
    <row r="93" spans="1:27" ht="12.75" customHeight="1">
      <c r="A93" s="105"/>
      <c r="B93" s="106" t="s">
        <v>125</v>
      </c>
      <c r="C93" s="106"/>
      <c r="D93" s="106" t="s">
        <v>109</v>
      </c>
      <c r="E93" s="107">
        <v>0.15</v>
      </c>
      <c r="F93" s="151">
        <v>370</v>
      </c>
      <c r="G93" s="152">
        <f>(J93+K93+L93+M93+N93+O93+P93+Q93+R93+S93+T93+U93)/12</f>
        <v>1.0833333333333333</v>
      </c>
      <c r="H93" s="110">
        <f>(G93/F93)*100%</f>
        <v>0.0029279279279279275</v>
      </c>
      <c r="I93" s="107"/>
      <c r="J93" s="106">
        <v>0</v>
      </c>
      <c r="K93" s="106">
        <v>1</v>
      </c>
      <c r="L93" s="106">
        <v>0</v>
      </c>
      <c r="M93" s="106">
        <v>1</v>
      </c>
      <c r="N93" s="106">
        <v>4</v>
      </c>
      <c r="O93" s="106">
        <v>4</v>
      </c>
      <c r="P93" s="106">
        <v>2</v>
      </c>
      <c r="Q93" s="106">
        <v>1</v>
      </c>
      <c r="R93" s="106">
        <v>0</v>
      </c>
      <c r="S93" s="106">
        <v>0</v>
      </c>
      <c r="T93" s="106">
        <v>0</v>
      </c>
      <c r="U93" s="106">
        <v>0</v>
      </c>
      <c r="V93" s="131"/>
      <c r="W93" s="131"/>
      <c r="X93" s="131"/>
      <c r="Y93" s="131"/>
      <c r="Z93" s="131"/>
      <c r="AA93" s="131"/>
    </row>
    <row r="94" spans="1:27" ht="12.75" customHeight="1">
      <c r="A94" s="105"/>
      <c r="B94" s="106"/>
      <c r="C94" s="106"/>
      <c r="D94" s="106"/>
      <c r="E94" s="106"/>
      <c r="F94" s="106"/>
      <c r="G94" s="119"/>
      <c r="H94" s="110"/>
      <c r="I94" s="107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31"/>
      <c r="W94" s="131"/>
      <c r="X94" s="131"/>
      <c r="Y94" s="131"/>
      <c r="Z94" s="131"/>
      <c r="AA94" s="131"/>
    </row>
    <row r="95" spans="1:27" ht="12.75" customHeight="1">
      <c r="A95" s="150" t="s">
        <v>126</v>
      </c>
      <c r="B95" s="100" t="s">
        <v>127</v>
      </c>
      <c r="C95" s="101"/>
      <c r="D95" s="101"/>
      <c r="E95" s="101"/>
      <c r="F95" s="101"/>
      <c r="G95" s="102"/>
      <c r="H95" s="103"/>
      <c r="I95" s="135">
        <f>(I96+I110+I118+I123+I128+I132)/6</f>
        <v>0.738635499100298</v>
      </c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31"/>
      <c r="W95" s="131"/>
      <c r="X95" s="131"/>
      <c r="Y95" s="131"/>
      <c r="Z95" s="131"/>
      <c r="AA95" s="131"/>
    </row>
    <row r="96" spans="1:27" ht="12.75" customHeight="1">
      <c r="A96" s="88" t="s">
        <v>26</v>
      </c>
      <c r="B96" s="89" t="s">
        <v>128</v>
      </c>
      <c r="C96" s="89"/>
      <c r="D96" s="89" t="s">
        <v>28</v>
      </c>
      <c r="E96" s="89"/>
      <c r="F96" s="89"/>
      <c r="G96" s="119"/>
      <c r="H96" s="110"/>
      <c r="I96" s="132">
        <f>(H97)</f>
        <v>0.19047619047619047</v>
      </c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31"/>
      <c r="W96" s="131"/>
      <c r="X96" s="131"/>
      <c r="Y96" s="131"/>
      <c r="Z96" s="131"/>
      <c r="AA96" s="131"/>
    </row>
    <row r="97" spans="1:27" ht="12.75" customHeight="1">
      <c r="A97" s="105"/>
      <c r="B97" s="106" t="s">
        <v>129</v>
      </c>
      <c r="C97" s="106"/>
      <c r="D97" s="106" t="s">
        <v>115</v>
      </c>
      <c r="E97" s="107">
        <v>0.7</v>
      </c>
      <c r="F97" s="111">
        <v>21</v>
      </c>
      <c r="G97" s="121">
        <f>J97+K97+L97+M97+N97+O97+P97+Q97+R97+S97+T97+U97</f>
        <v>4</v>
      </c>
      <c r="H97" s="110">
        <f>(G97/F97)*100%</f>
        <v>0.19047619047619047</v>
      </c>
      <c r="I97" s="132">
        <f>(H98)</f>
        <v>0</v>
      </c>
      <c r="J97" s="106">
        <v>1</v>
      </c>
      <c r="K97" s="106">
        <v>0</v>
      </c>
      <c r="L97" s="106">
        <v>0</v>
      </c>
      <c r="M97" s="106">
        <v>1</v>
      </c>
      <c r="N97" s="106">
        <v>1</v>
      </c>
      <c r="O97" s="106">
        <v>0</v>
      </c>
      <c r="P97" s="106">
        <v>1</v>
      </c>
      <c r="Q97" s="106">
        <v>0</v>
      </c>
      <c r="R97" s="106">
        <v>0</v>
      </c>
      <c r="S97" s="106">
        <v>0</v>
      </c>
      <c r="T97" s="106">
        <v>0</v>
      </c>
      <c r="U97" s="106">
        <v>0</v>
      </c>
      <c r="V97" s="131"/>
      <c r="W97" s="131"/>
      <c r="X97" s="131"/>
      <c r="Y97" s="131"/>
      <c r="Z97" s="131"/>
      <c r="AA97" s="131"/>
    </row>
    <row r="98" spans="1:27" ht="12.75" customHeight="1">
      <c r="A98" s="105"/>
      <c r="B98" s="106"/>
      <c r="C98" s="106"/>
      <c r="D98" s="106"/>
      <c r="E98" s="106"/>
      <c r="F98" s="106"/>
      <c r="G98" s="119"/>
      <c r="H98" s="110"/>
      <c r="I98" s="132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31"/>
      <c r="W98" s="131"/>
      <c r="X98" s="131"/>
      <c r="Y98" s="131"/>
      <c r="Z98" s="131"/>
      <c r="AA98" s="131"/>
    </row>
    <row r="99" spans="1:27" ht="12.75" customHeight="1">
      <c r="A99" s="124" t="s">
        <v>40</v>
      </c>
      <c r="B99" s="125" t="s">
        <v>130</v>
      </c>
      <c r="C99" s="89"/>
      <c r="D99" s="89" t="s">
        <v>28</v>
      </c>
      <c r="E99" s="107">
        <v>1</v>
      </c>
      <c r="F99" s="106"/>
      <c r="G99" s="119"/>
      <c r="H99" s="110">
        <v>0</v>
      </c>
      <c r="I99" s="132">
        <v>0</v>
      </c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31"/>
      <c r="W99" s="131"/>
      <c r="X99" s="131"/>
      <c r="Y99" s="131"/>
      <c r="Z99" s="131"/>
      <c r="AA99" s="131"/>
    </row>
    <row r="100" spans="1:27" ht="27.75" customHeight="1">
      <c r="A100" s="153"/>
      <c r="B100" s="154" t="s">
        <v>131</v>
      </c>
      <c r="C100" s="106"/>
      <c r="D100" s="106" t="s">
        <v>132</v>
      </c>
      <c r="E100" s="106"/>
      <c r="F100" s="111"/>
      <c r="G100" s="121">
        <f>J100+K100+L100+M100+N100+O100+P100+Q100+R100+S100+T100+U100</f>
        <v>0</v>
      </c>
      <c r="H100" s="110"/>
      <c r="I100" s="132"/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0</v>
      </c>
      <c r="Q100" s="106">
        <v>0</v>
      </c>
      <c r="R100" s="106">
        <v>0</v>
      </c>
      <c r="S100" s="106">
        <v>0</v>
      </c>
      <c r="T100" s="106">
        <v>0</v>
      </c>
      <c r="U100" s="106">
        <v>0</v>
      </c>
      <c r="V100" s="131"/>
      <c r="W100" s="131"/>
      <c r="X100" s="131"/>
      <c r="Y100" s="131"/>
      <c r="Z100" s="131"/>
      <c r="AA100" s="131"/>
    </row>
    <row r="101" spans="1:27" ht="13.5" customHeight="1">
      <c r="A101" s="153"/>
      <c r="B101" s="154" t="s">
        <v>133</v>
      </c>
      <c r="C101" s="106"/>
      <c r="D101" s="106" t="s">
        <v>115</v>
      </c>
      <c r="E101" s="106"/>
      <c r="F101" s="111"/>
      <c r="G101" s="121">
        <f>J101+K101+L101+M101+N101+O101+P101+Q101+R101+S101+T101+U101</f>
        <v>0</v>
      </c>
      <c r="H101" s="110"/>
      <c r="I101" s="107"/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0</v>
      </c>
      <c r="Q101" s="106">
        <v>0</v>
      </c>
      <c r="R101" s="106">
        <v>0</v>
      </c>
      <c r="S101" s="106">
        <v>0</v>
      </c>
      <c r="T101" s="106">
        <v>0</v>
      </c>
      <c r="U101" s="106">
        <v>0</v>
      </c>
      <c r="V101" s="131"/>
      <c r="W101" s="131"/>
      <c r="X101" s="131"/>
      <c r="Y101" s="131"/>
      <c r="Z101" s="131"/>
      <c r="AA101" s="131"/>
    </row>
    <row r="102" spans="1:27" ht="18" customHeight="1">
      <c r="A102" s="153"/>
      <c r="B102" s="154" t="s">
        <v>134</v>
      </c>
      <c r="C102" s="106"/>
      <c r="D102" s="106" t="s">
        <v>115</v>
      </c>
      <c r="E102" s="106"/>
      <c r="F102" s="111"/>
      <c r="G102" s="121">
        <f>J102+K102+L102+M102+N102+O102+P102+Q102+R102+S102+T102+U102</f>
        <v>0</v>
      </c>
      <c r="H102" s="110"/>
      <c r="I102" s="107"/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0</v>
      </c>
      <c r="Q102" s="106">
        <v>0</v>
      </c>
      <c r="R102" s="106">
        <v>0</v>
      </c>
      <c r="S102" s="106">
        <v>0</v>
      </c>
      <c r="T102" s="106">
        <v>0</v>
      </c>
      <c r="U102" s="106">
        <v>0</v>
      </c>
      <c r="V102" s="131"/>
      <c r="W102" s="131"/>
      <c r="X102" s="131"/>
      <c r="Y102" s="131"/>
      <c r="Z102" s="131"/>
      <c r="AA102" s="131"/>
    </row>
    <row r="103" spans="1:27" ht="27.75" customHeight="1">
      <c r="A103" s="153"/>
      <c r="B103" s="154" t="s">
        <v>135</v>
      </c>
      <c r="C103" s="106"/>
      <c r="D103" s="106" t="s">
        <v>132</v>
      </c>
      <c r="E103" s="106"/>
      <c r="F103" s="111"/>
      <c r="G103" s="121">
        <f>J103+K103+L103+M103+N103+O103+P103+Q103+R103+S103+T103+U103</f>
        <v>0</v>
      </c>
      <c r="H103" s="110"/>
      <c r="I103" s="107"/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0</v>
      </c>
      <c r="Q103" s="106">
        <v>0</v>
      </c>
      <c r="R103" s="106">
        <v>0</v>
      </c>
      <c r="S103" s="106">
        <v>0</v>
      </c>
      <c r="T103" s="106">
        <v>0</v>
      </c>
      <c r="U103" s="106">
        <v>0</v>
      </c>
      <c r="V103" s="131"/>
      <c r="W103" s="131"/>
      <c r="X103" s="131"/>
      <c r="Y103" s="131"/>
      <c r="Z103" s="131"/>
      <c r="AA103" s="131"/>
    </row>
    <row r="104" spans="1:27" ht="12.75" customHeight="1">
      <c r="A104" s="105"/>
      <c r="B104" s="106"/>
      <c r="C104" s="106"/>
      <c r="D104" s="106"/>
      <c r="E104" s="106"/>
      <c r="F104" s="106"/>
      <c r="G104" s="119"/>
      <c r="H104" s="110"/>
      <c r="I104" s="107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31"/>
      <c r="W104" s="131"/>
      <c r="X104" s="131"/>
      <c r="Y104" s="131"/>
      <c r="Z104" s="131"/>
      <c r="AA104" s="131"/>
    </row>
    <row r="105" spans="1:27" ht="12.75" customHeight="1">
      <c r="A105" s="124" t="s">
        <v>43</v>
      </c>
      <c r="B105" s="125" t="s">
        <v>136</v>
      </c>
      <c r="C105" s="89"/>
      <c r="D105" s="89" t="s">
        <v>28</v>
      </c>
      <c r="E105" s="107">
        <v>1</v>
      </c>
      <c r="F105" s="106"/>
      <c r="G105" s="119"/>
      <c r="H105" s="110">
        <v>0</v>
      </c>
      <c r="I105" s="132">
        <v>0</v>
      </c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31"/>
      <c r="W105" s="131"/>
      <c r="X105" s="131"/>
      <c r="Y105" s="131"/>
      <c r="Z105" s="131"/>
      <c r="AA105" s="131"/>
    </row>
    <row r="106" spans="1:27" ht="12.75" customHeight="1">
      <c r="A106" s="153"/>
      <c r="B106" s="126" t="s">
        <v>137</v>
      </c>
      <c r="C106" s="106"/>
      <c r="D106" s="106" t="s">
        <v>115</v>
      </c>
      <c r="E106" s="106"/>
      <c r="F106" s="111"/>
      <c r="G106" s="121">
        <f>J106+K106+L106+M106+N106+O106+P106+Q106+R106+S106+T106+U106</f>
        <v>0</v>
      </c>
      <c r="H106" s="110"/>
      <c r="I106" s="107"/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0</v>
      </c>
      <c r="Q106" s="106">
        <v>0</v>
      </c>
      <c r="R106" s="106">
        <v>0</v>
      </c>
      <c r="S106" s="106">
        <v>0</v>
      </c>
      <c r="T106" s="106">
        <v>0</v>
      </c>
      <c r="U106" s="106">
        <v>0</v>
      </c>
      <c r="V106" s="131"/>
      <c r="W106" s="131"/>
      <c r="X106" s="131"/>
      <c r="Y106" s="131"/>
      <c r="Z106" s="131"/>
      <c r="AA106" s="131"/>
    </row>
    <row r="107" spans="1:27" ht="12.75" customHeight="1">
      <c r="A107" s="153"/>
      <c r="B107" s="126" t="s">
        <v>138</v>
      </c>
      <c r="C107" s="106"/>
      <c r="D107" s="106" t="s">
        <v>115</v>
      </c>
      <c r="E107" s="106"/>
      <c r="F107" s="111"/>
      <c r="G107" s="121">
        <f>J107+K107+L107+M107+N107+O107+P107+Q107+R107+S107+T107+U107</f>
        <v>0</v>
      </c>
      <c r="H107" s="110"/>
      <c r="I107" s="107"/>
      <c r="J107" s="106">
        <v>0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0</v>
      </c>
      <c r="Q107" s="106">
        <v>0</v>
      </c>
      <c r="R107" s="106">
        <v>0</v>
      </c>
      <c r="S107" s="106">
        <v>0</v>
      </c>
      <c r="T107" s="106">
        <v>0</v>
      </c>
      <c r="U107" s="106">
        <v>0</v>
      </c>
      <c r="V107" s="131"/>
      <c r="W107" s="131"/>
      <c r="X107" s="131"/>
      <c r="Y107" s="131"/>
      <c r="Z107" s="131"/>
      <c r="AA107" s="131"/>
    </row>
    <row r="108" spans="1:27" ht="12.75" customHeight="1">
      <c r="A108" s="153"/>
      <c r="B108" s="126" t="s">
        <v>139</v>
      </c>
      <c r="C108" s="106"/>
      <c r="D108" s="106" t="s">
        <v>115</v>
      </c>
      <c r="E108" s="106"/>
      <c r="F108" s="111"/>
      <c r="G108" s="121">
        <f>J108+K108+L108+M108+N108+O108+P108+Q108+R108+S108+T108+U108</f>
        <v>0</v>
      </c>
      <c r="H108" s="110"/>
      <c r="I108" s="107"/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0</v>
      </c>
      <c r="Q108" s="106">
        <v>0</v>
      </c>
      <c r="R108" s="106">
        <v>0</v>
      </c>
      <c r="S108" s="106">
        <v>0</v>
      </c>
      <c r="T108" s="106">
        <v>0</v>
      </c>
      <c r="U108" s="106">
        <v>0</v>
      </c>
      <c r="V108" s="131"/>
      <c r="W108" s="131"/>
      <c r="X108" s="131"/>
      <c r="Y108" s="131"/>
      <c r="Z108" s="131"/>
      <c r="AA108" s="131"/>
    </row>
    <row r="109" spans="1:27" ht="12.75" customHeight="1">
      <c r="A109" s="105"/>
      <c r="B109" s="106"/>
      <c r="C109" s="106"/>
      <c r="D109" s="106"/>
      <c r="E109" s="106"/>
      <c r="F109" s="106"/>
      <c r="G109" s="119"/>
      <c r="H109" s="110"/>
      <c r="I109" s="107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31"/>
      <c r="W109" s="131"/>
      <c r="X109" s="131"/>
      <c r="Y109" s="131"/>
      <c r="Z109" s="131"/>
      <c r="AA109" s="131"/>
    </row>
    <row r="110" spans="1:27" ht="12.75" customHeight="1">
      <c r="A110" s="88" t="s">
        <v>51</v>
      </c>
      <c r="B110" s="89" t="s">
        <v>140</v>
      </c>
      <c r="C110" s="89"/>
      <c r="D110" s="89" t="s">
        <v>28</v>
      </c>
      <c r="E110" s="89"/>
      <c r="F110" s="106"/>
      <c r="G110" s="119"/>
      <c r="H110" s="110"/>
      <c r="I110" s="132">
        <f>(H111+H112+H113+H114)/4</f>
        <v>1.022887323943662</v>
      </c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31"/>
      <c r="W110" s="131"/>
      <c r="X110" s="131"/>
      <c r="Y110" s="131"/>
      <c r="Z110" s="131"/>
      <c r="AA110" s="131"/>
    </row>
    <row r="111" spans="1:27" ht="12.75" customHeight="1">
      <c r="A111" s="143"/>
      <c r="B111" s="144" t="s">
        <v>141</v>
      </c>
      <c r="C111" s="145"/>
      <c r="D111" s="145" t="s">
        <v>100</v>
      </c>
      <c r="E111" s="146">
        <v>0.95</v>
      </c>
      <c r="F111" s="111">
        <v>142</v>
      </c>
      <c r="G111" s="121">
        <f aca="true" t="shared" si="0" ref="G111:G116">J111+K111+L111+M111+N111+O111+P111+Q111+R111+S111+T111+U111</f>
        <v>143</v>
      </c>
      <c r="H111" s="149">
        <f>(G111/F111)*100%</f>
        <v>1.0070422535211268</v>
      </c>
      <c r="I111" s="146"/>
      <c r="J111" s="157">
        <v>14</v>
      </c>
      <c r="K111" s="145">
        <v>20</v>
      </c>
      <c r="L111" s="145">
        <v>24</v>
      </c>
      <c r="M111" s="145">
        <v>19</v>
      </c>
      <c r="N111" s="145">
        <v>14</v>
      </c>
      <c r="O111" s="145">
        <v>14</v>
      </c>
      <c r="P111" s="145">
        <v>22</v>
      </c>
      <c r="Q111" s="145">
        <v>6</v>
      </c>
      <c r="R111" s="145">
        <v>10</v>
      </c>
      <c r="S111" s="145"/>
      <c r="T111" s="145"/>
      <c r="U111" s="145"/>
      <c r="V111" s="142"/>
      <c r="W111" s="142"/>
      <c r="X111" s="142"/>
      <c r="Y111" s="142"/>
      <c r="Z111" s="142"/>
      <c r="AA111" s="142"/>
    </row>
    <row r="112" spans="1:27" ht="12.75" customHeight="1">
      <c r="A112" s="143"/>
      <c r="B112" s="144" t="s">
        <v>142</v>
      </c>
      <c r="C112" s="145"/>
      <c r="D112" s="145" t="s">
        <v>100</v>
      </c>
      <c r="E112" s="146">
        <v>0.95</v>
      </c>
      <c r="F112" s="111">
        <v>142</v>
      </c>
      <c r="G112" s="121">
        <f t="shared" si="0"/>
        <v>134</v>
      </c>
      <c r="H112" s="149">
        <f>(G112/F112)*100%</f>
        <v>0.9436619718309859</v>
      </c>
      <c r="I112" s="146"/>
      <c r="J112" s="145">
        <v>24</v>
      </c>
      <c r="K112" s="145">
        <v>12</v>
      </c>
      <c r="L112" s="145">
        <v>17</v>
      </c>
      <c r="M112" s="145">
        <v>13</v>
      </c>
      <c r="N112" s="145">
        <v>12</v>
      </c>
      <c r="O112" s="145">
        <v>7</v>
      </c>
      <c r="P112" s="145">
        <v>15</v>
      </c>
      <c r="Q112" s="145">
        <v>20</v>
      </c>
      <c r="R112" s="145">
        <v>14</v>
      </c>
      <c r="S112" s="145"/>
      <c r="T112" s="145"/>
      <c r="U112" s="145"/>
      <c r="V112" s="142"/>
      <c r="W112" s="142"/>
      <c r="X112" s="142"/>
      <c r="Y112" s="142"/>
      <c r="Z112" s="142"/>
      <c r="AA112" s="142"/>
    </row>
    <row r="113" spans="1:27" ht="12.75" customHeight="1">
      <c r="A113" s="143"/>
      <c r="B113" s="144" t="s">
        <v>143</v>
      </c>
      <c r="C113" s="145"/>
      <c r="D113" s="145" t="s">
        <v>100</v>
      </c>
      <c r="E113" s="146">
        <v>0.95</v>
      </c>
      <c r="F113" s="111">
        <v>142</v>
      </c>
      <c r="G113" s="121">
        <f t="shared" si="0"/>
        <v>155</v>
      </c>
      <c r="H113" s="149">
        <f>(G113/F113)*100%</f>
        <v>1.091549295774648</v>
      </c>
      <c r="I113" s="146"/>
      <c r="J113" s="145">
        <v>15</v>
      </c>
      <c r="K113" s="145">
        <v>21</v>
      </c>
      <c r="L113" s="145">
        <v>25</v>
      </c>
      <c r="M113" s="145">
        <v>23</v>
      </c>
      <c r="N113" s="145">
        <v>30</v>
      </c>
      <c r="O113" s="145">
        <v>15</v>
      </c>
      <c r="P113" s="145">
        <v>10</v>
      </c>
      <c r="Q113" s="145">
        <v>15</v>
      </c>
      <c r="R113" s="145">
        <v>1</v>
      </c>
      <c r="S113" s="145"/>
      <c r="T113" s="145"/>
      <c r="U113" s="145"/>
      <c r="V113" s="142"/>
      <c r="W113" s="142"/>
      <c r="X113" s="142"/>
      <c r="Y113" s="142"/>
      <c r="Z113" s="142"/>
      <c r="AA113" s="142"/>
    </row>
    <row r="114" spans="1:27" ht="12.75" customHeight="1">
      <c r="A114" s="143"/>
      <c r="B114" s="144" t="s">
        <v>144</v>
      </c>
      <c r="C114" s="145"/>
      <c r="D114" s="145" t="s">
        <v>100</v>
      </c>
      <c r="E114" s="146">
        <v>0.95</v>
      </c>
      <c r="F114" s="111">
        <v>142</v>
      </c>
      <c r="G114" s="121">
        <f t="shared" si="0"/>
        <v>149</v>
      </c>
      <c r="H114" s="149">
        <f>(G114/F114)*100%</f>
        <v>1.0492957746478873</v>
      </c>
      <c r="I114" s="146"/>
      <c r="J114" s="145">
        <v>14</v>
      </c>
      <c r="K114" s="145">
        <v>20</v>
      </c>
      <c r="L114" s="145">
        <v>24</v>
      </c>
      <c r="M114" s="145">
        <v>17</v>
      </c>
      <c r="N114" s="145">
        <v>15</v>
      </c>
      <c r="O114" s="145">
        <v>2</v>
      </c>
      <c r="P114" s="145">
        <v>16</v>
      </c>
      <c r="Q114" s="145">
        <v>12</v>
      </c>
      <c r="R114" s="145">
        <v>29</v>
      </c>
      <c r="S114" s="145"/>
      <c r="T114" s="145"/>
      <c r="U114" s="145"/>
      <c r="V114" s="142"/>
      <c r="W114" s="142"/>
      <c r="X114" s="142"/>
      <c r="Y114" s="142"/>
      <c r="Z114" s="142"/>
      <c r="AA114" s="142"/>
    </row>
    <row r="115" spans="1:27" ht="12.75" customHeight="1">
      <c r="A115" s="143"/>
      <c r="B115" s="144" t="s">
        <v>145</v>
      </c>
      <c r="C115" s="145"/>
      <c r="D115" s="145" t="s">
        <v>109</v>
      </c>
      <c r="E115" s="146">
        <v>0.95</v>
      </c>
      <c r="F115" s="111">
        <v>0</v>
      </c>
      <c r="G115" s="121">
        <f t="shared" si="0"/>
        <v>0</v>
      </c>
      <c r="H115" s="149">
        <v>0</v>
      </c>
      <c r="I115" s="146"/>
      <c r="J115" s="145">
        <v>0</v>
      </c>
      <c r="K115" s="145">
        <v>0</v>
      </c>
      <c r="L115" s="145">
        <v>0</v>
      </c>
      <c r="M115" s="145"/>
      <c r="N115" s="145"/>
      <c r="O115" s="145"/>
      <c r="P115" s="145"/>
      <c r="Q115" s="145">
        <v>0</v>
      </c>
      <c r="R115" s="145"/>
      <c r="S115" s="145"/>
      <c r="T115" s="145"/>
      <c r="U115" s="145"/>
      <c r="V115" s="142"/>
      <c r="W115" s="142"/>
      <c r="X115" s="142"/>
      <c r="Y115" s="142"/>
      <c r="Z115" s="142"/>
      <c r="AA115" s="142"/>
    </row>
    <row r="116" spans="1:27" ht="12.75" customHeight="1">
      <c r="A116" s="143"/>
      <c r="B116" s="144" t="s">
        <v>146</v>
      </c>
      <c r="C116" s="145"/>
      <c r="D116" s="145" t="s">
        <v>109</v>
      </c>
      <c r="E116" s="146">
        <v>0.95</v>
      </c>
      <c r="F116" s="111">
        <v>0</v>
      </c>
      <c r="G116" s="121">
        <f t="shared" si="0"/>
        <v>0</v>
      </c>
      <c r="H116" s="149">
        <v>0</v>
      </c>
      <c r="I116" s="146"/>
      <c r="J116" s="145">
        <v>0</v>
      </c>
      <c r="K116" s="145">
        <v>0</v>
      </c>
      <c r="L116" s="145">
        <v>0</v>
      </c>
      <c r="M116" s="145"/>
      <c r="N116" s="145"/>
      <c r="O116" s="145"/>
      <c r="P116" s="145"/>
      <c r="Q116" s="145"/>
      <c r="R116" s="145"/>
      <c r="S116" s="145"/>
      <c r="T116" s="145"/>
      <c r="U116" s="145"/>
      <c r="V116" s="142"/>
      <c r="W116" s="142"/>
      <c r="X116" s="142"/>
      <c r="Y116" s="142"/>
      <c r="Z116" s="142"/>
      <c r="AA116" s="142"/>
    </row>
    <row r="117" spans="1:27" ht="12.75" customHeight="1">
      <c r="A117" s="105"/>
      <c r="B117" s="106"/>
      <c r="C117" s="106"/>
      <c r="D117" s="106"/>
      <c r="E117" s="106"/>
      <c r="F117" s="106"/>
      <c r="G117" s="119"/>
      <c r="H117" s="110"/>
      <c r="I117" s="107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31"/>
      <c r="W117" s="131"/>
      <c r="X117" s="131"/>
      <c r="Y117" s="131"/>
      <c r="Z117" s="131"/>
      <c r="AA117" s="131"/>
    </row>
    <row r="118" spans="1:27" ht="12.75" customHeight="1">
      <c r="A118" s="88" t="s">
        <v>70</v>
      </c>
      <c r="B118" s="89" t="s">
        <v>147</v>
      </c>
      <c r="C118" s="89"/>
      <c r="D118" s="89" t="s">
        <v>28</v>
      </c>
      <c r="E118" s="89"/>
      <c r="F118" s="106"/>
      <c r="G118" s="119"/>
      <c r="H118" s="110"/>
      <c r="I118" s="132">
        <f>(H119+H120)/2</f>
        <v>0.7345679012345679</v>
      </c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31"/>
      <c r="W118" s="131"/>
      <c r="X118" s="131"/>
      <c r="Y118" s="131"/>
      <c r="Z118" s="131"/>
      <c r="AA118" s="131"/>
    </row>
    <row r="119" spans="1:27" ht="12.75" customHeight="1">
      <c r="A119" s="105"/>
      <c r="B119" s="106" t="s">
        <v>148</v>
      </c>
      <c r="C119" s="106"/>
      <c r="D119" s="106" t="s">
        <v>115</v>
      </c>
      <c r="E119" s="107">
        <v>0.03</v>
      </c>
      <c r="F119" s="111">
        <v>324</v>
      </c>
      <c r="G119" s="121">
        <f>J119+K119+L119+M119+N119+O119+P119+Q119+R119+S119+T119+U119</f>
        <v>238</v>
      </c>
      <c r="H119" s="110">
        <f>(G119/F119)*100%</f>
        <v>0.7345679012345679</v>
      </c>
      <c r="I119" s="107"/>
      <c r="J119" s="106">
        <v>13</v>
      </c>
      <c r="K119" s="106">
        <v>15</v>
      </c>
      <c r="L119" s="106">
        <v>15</v>
      </c>
      <c r="M119" s="106">
        <v>13</v>
      </c>
      <c r="N119" s="106">
        <v>11</v>
      </c>
      <c r="O119" s="106">
        <v>12</v>
      </c>
      <c r="P119" s="106">
        <v>30</v>
      </c>
      <c r="Q119" s="106">
        <v>29</v>
      </c>
      <c r="R119" s="106">
        <v>34</v>
      </c>
      <c r="S119" s="106">
        <v>20</v>
      </c>
      <c r="T119" s="106">
        <v>22</v>
      </c>
      <c r="U119" s="106">
        <v>24</v>
      </c>
      <c r="V119" s="131"/>
      <c r="W119" s="131"/>
      <c r="X119" s="131"/>
      <c r="Y119" s="131"/>
      <c r="Z119" s="131"/>
      <c r="AA119" s="131"/>
    </row>
    <row r="120" spans="1:27" ht="28.5" customHeight="1">
      <c r="A120" s="105"/>
      <c r="B120" s="128" t="s">
        <v>149</v>
      </c>
      <c r="C120" s="106"/>
      <c r="D120" s="106" t="s">
        <v>115</v>
      </c>
      <c r="E120" s="107">
        <v>1</v>
      </c>
      <c r="F120" s="111">
        <v>324</v>
      </c>
      <c r="G120" s="121">
        <f>J120+K120+L120+M120+N120+O120+P120+Q120+R120+S120+T120+U120</f>
        <v>238</v>
      </c>
      <c r="H120" s="110">
        <f>(G120/F120)*100%</f>
        <v>0.7345679012345679</v>
      </c>
      <c r="I120" s="107"/>
      <c r="J120" s="106">
        <v>13</v>
      </c>
      <c r="K120" s="106">
        <v>15</v>
      </c>
      <c r="L120" s="106">
        <v>15</v>
      </c>
      <c r="M120" s="106">
        <v>13</v>
      </c>
      <c r="N120" s="106">
        <v>11</v>
      </c>
      <c r="O120" s="106">
        <v>12</v>
      </c>
      <c r="P120" s="106">
        <v>30</v>
      </c>
      <c r="Q120" s="106">
        <v>29</v>
      </c>
      <c r="R120" s="106">
        <v>34</v>
      </c>
      <c r="S120" s="106">
        <v>20</v>
      </c>
      <c r="T120" s="106">
        <v>22</v>
      </c>
      <c r="U120" s="106">
        <v>24</v>
      </c>
      <c r="V120" s="131"/>
      <c r="W120" s="131"/>
      <c r="X120" s="131"/>
      <c r="Y120" s="131"/>
      <c r="Z120" s="131"/>
      <c r="AA120" s="131"/>
    </row>
    <row r="121" spans="1:27" ht="12.75" customHeight="1">
      <c r="A121" s="105"/>
      <c r="B121" s="106" t="s">
        <v>150</v>
      </c>
      <c r="C121" s="106"/>
      <c r="D121" s="106" t="s">
        <v>115</v>
      </c>
      <c r="E121" s="107">
        <v>0</v>
      </c>
      <c r="F121" s="111"/>
      <c r="G121" s="121">
        <f>J121+K121+L121+M121+N121+O121+P121+Q121+R121+S121+T121+U121</f>
        <v>0</v>
      </c>
      <c r="H121" s="121">
        <f>K121+L121+M121+N121+O121+P121+Q121+R121+S121+T121+U121+V121</f>
        <v>0</v>
      </c>
      <c r="I121" s="107"/>
      <c r="J121" s="106">
        <v>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0</v>
      </c>
      <c r="Q121" s="106">
        <v>0</v>
      </c>
      <c r="R121" s="106">
        <v>0</v>
      </c>
      <c r="S121" s="106">
        <v>0</v>
      </c>
      <c r="T121" s="106">
        <v>0</v>
      </c>
      <c r="U121" s="106">
        <v>0</v>
      </c>
      <c r="V121" s="131"/>
      <c r="W121" s="131"/>
      <c r="X121" s="131"/>
      <c r="Y121" s="131"/>
      <c r="Z121" s="131"/>
      <c r="AA121" s="131"/>
    </row>
    <row r="122" spans="1:27" ht="12.75" customHeight="1">
      <c r="A122" s="105"/>
      <c r="B122" s="106"/>
      <c r="C122" s="106"/>
      <c r="D122" s="106"/>
      <c r="E122" s="106"/>
      <c r="F122" s="106"/>
      <c r="G122" s="123"/>
      <c r="H122" s="110"/>
      <c r="I122" s="107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31"/>
      <c r="W122" s="131"/>
      <c r="X122" s="131"/>
      <c r="Y122" s="131"/>
      <c r="Z122" s="131"/>
      <c r="AA122" s="131"/>
    </row>
    <row r="123" spans="1:27" ht="12.75" customHeight="1">
      <c r="A123" s="88" t="s">
        <v>74</v>
      </c>
      <c r="B123" s="89" t="s">
        <v>151</v>
      </c>
      <c r="C123" s="89"/>
      <c r="D123" s="89" t="s">
        <v>28</v>
      </c>
      <c r="E123" s="89"/>
      <c r="F123" s="106"/>
      <c r="G123" s="123"/>
      <c r="H123" s="110"/>
      <c r="I123" s="132">
        <f>H124</f>
        <v>0.53125</v>
      </c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31"/>
      <c r="W123" s="131"/>
      <c r="X123" s="131"/>
      <c r="Y123" s="131"/>
      <c r="Z123" s="131"/>
      <c r="AA123" s="131"/>
    </row>
    <row r="124" spans="1:27" ht="12.75" customHeight="1">
      <c r="A124" s="105"/>
      <c r="B124" s="128" t="s">
        <v>152</v>
      </c>
      <c r="C124" s="106"/>
      <c r="D124" s="106" t="s">
        <v>115</v>
      </c>
      <c r="E124" s="107">
        <v>0.9</v>
      </c>
      <c r="F124" s="111">
        <v>32</v>
      </c>
      <c r="G124" s="121">
        <f>J124+K124+L124+M124+N124+O124+P124+Q124+R124+S124+T124+U124</f>
        <v>17</v>
      </c>
      <c r="H124" s="110">
        <f>(G124/F124)*100%</f>
        <v>0.53125</v>
      </c>
      <c r="I124" s="107"/>
      <c r="J124" s="106">
        <v>0</v>
      </c>
      <c r="K124" s="106">
        <v>0</v>
      </c>
      <c r="L124" s="106">
        <v>1</v>
      </c>
      <c r="M124" s="106">
        <v>1</v>
      </c>
      <c r="N124" s="106">
        <v>1</v>
      </c>
      <c r="O124" s="106">
        <v>1</v>
      </c>
      <c r="P124" s="106">
        <v>2</v>
      </c>
      <c r="Q124" s="106">
        <v>4</v>
      </c>
      <c r="R124" s="106">
        <v>4</v>
      </c>
      <c r="S124" s="106">
        <v>2</v>
      </c>
      <c r="T124" s="106">
        <v>0</v>
      </c>
      <c r="U124" s="106">
        <v>1</v>
      </c>
      <c r="V124" s="131"/>
      <c r="W124" s="131"/>
      <c r="X124" s="131"/>
      <c r="Y124" s="131"/>
      <c r="Z124" s="131"/>
      <c r="AA124" s="131"/>
    </row>
    <row r="125" spans="1:27" ht="12.75" customHeight="1">
      <c r="A125" s="105"/>
      <c r="B125" s="128" t="s">
        <v>153</v>
      </c>
      <c r="C125" s="106"/>
      <c r="D125" s="106" t="s">
        <v>115</v>
      </c>
      <c r="E125" s="107">
        <v>1</v>
      </c>
      <c r="F125" s="111">
        <v>32</v>
      </c>
      <c r="G125" s="121">
        <f>J125+K125+L125+M125+N125+O125+P125+Q125+R125+S125+T125+U125</f>
        <v>17</v>
      </c>
      <c r="H125" s="110">
        <f>(G125/F125)*100%</f>
        <v>0.53125</v>
      </c>
      <c r="I125" s="107"/>
      <c r="J125" s="106">
        <v>0</v>
      </c>
      <c r="K125" s="106">
        <v>0</v>
      </c>
      <c r="L125" s="106">
        <v>1</v>
      </c>
      <c r="M125" s="106">
        <v>1</v>
      </c>
      <c r="N125" s="106">
        <v>1</v>
      </c>
      <c r="O125" s="106">
        <v>1</v>
      </c>
      <c r="P125" s="106">
        <v>2</v>
      </c>
      <c r="Q125" s="106">
        <v>4</v>
      </c>
      <c r="R125" s="106">
        <v>4</v>
      </c>
      <c r="S125" s="106">
        <v>2</v>
      </c>
      <c r="T125" s="106">
        <v>0</v>
      </c>
      <c r="U125" s="106">
        <v>1</v>
      </c>
      <c r="V125" s="131"/>
      <c r="W125" s="131"/>
      <c r="X125" s="131"/>
      <c r="Y125" s="131"/>
      <c r="Z125" s="131"/>
      <c r="AA125" s="131"/>
    </row>
    <row r="126" spans="1:27" ht="12.75" customHeight="1">
      <c r="A126" s="105"/>
      <c r="B126" s="128" t="s">
        <v>154</v>
      </c>
      <c r="C126" s="106"/>
      <c r="D126" s="106" t="s">
        <v>132</v>
      </c>
      <c r="E126" s="107">
        <v>1</v>
      </c>
      <c r="F126" s="111"/>
      <c r="G126" s="121">
        <f>J126+K126+L126+M126+N126+O126+P126+Q126+R126+S126+T126+U126</f>
        <v>17</v>
      </c>
      <c r="H126" s="110">
        <v>0</v>
      </c>
      <c r="I126" s="107"/>
      <c r="J126" s="106">
        <v>0</v>
      </c>
      <c r="K126" s="106">
        <v>0</v>
      </c>
      <c r="L126" s="106">
        <v>1</v>
      </c>
      <c r="M126" s="106">
        <v>1</v>
      </c>
      <c r="N126" s="106">
        <v>1</v>
      </c>
      <c r="O126" s="106">
        <v>1</v>
      </c>
      <c r="P126" s="106">
        <v>2</v>
      </c>
      <c r="Q126" s="106">
        <v>4</v>
      </c>
      <c r="R126" s="106">
        <v>4</v>
      </c>
      <c r="S126" s="106">
        <v>2</v>
      </c>
      <c r="T126" s="106">
        <v>0</v>
      </c>
      <c r="U126" s="106">
        <v>1</v>
      </c>
      <c r="V126" s="131"/>
      <c r="W126" s="131"/>
      <c r="X126" s="131"/>
      <c r="Y126" s="131"/>
      <c r="Z126" s="131"/>
      <c r="AA126" s="131"/>
    </row>
    <row r="127" spans="1:27" ht="12.75" customHeight="1">
      <c r="A127" s="88"/>
      <c r="B127" s="106"/>
      <c r="C127" s="106"/>
      <c r="D127" s="106"/>
      <c r="E127" s="106"/>
      <c r="F127" s="155"/>
      <c r="G127" s="119"/>
      <c r="H127" s="110"/>
      <c r="I127" s="107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31"/>
      <c r="W127" s="131"/>
      <c r="X127" s="131"/>
      <c r="Y127" s="131"/>
      <c r="Z127" s="131"/>
      <c r="AA127" s="131"/>
    </row>
    <row r="128" spans="1:27" ht="12.75" customHeight="1">
      <c r="A128" s="88" t="s">
        <v>78</v>
      </c>
      <c r="B128" s="89" t="s">
        <v>155</v>
      </c>
      <c r="C128" s="89"/>
      <c r="D128" s="89" t="s">
        <v>28</v>
      </c>
      <c r="E128" s="89"/>
      <c r="F128" s="89"/>
      <c r="G128" s="104"/>
      <c r="H128" s="110"/>
      <c r="I128" s="132">
        <f>(H130+H129)/2</f>
        <v>0.9526315789473685</v>
      </c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31"/>
      <c r="W128" s="131"/>
      <c r="X128" s="131"/>
      <c r="Y128" s="131"/>
      <c r="Z128" s="131"/>
      <c r="AA128" s="131"/>
    </row>
    <row r="129" spans="1:27" ht="12.75" customHeight="1">
      <c r="A129" s="88"/>
      <c r="B129" s="106" t="s">
        <v>156</v>
      </c>
      <c r="C129" s="106"/>
      <c r="D129" s="106" t="s">
        <v>132</v>
      </c>
      <c r="E129" s="107">
        <v>0.95</v>
      </c>
      <c r="F129" s="158">
        <v>0.95</v>
      </c>
      <c r="G129" s="159">
        <v>0.86</v>
      </c>
      <c r="H129" s="110">
        <f>(G129/F129)*100%</f>
        <v>0.9052631578947369</v>
      </c>
      <c r="I129" s="107"/>
      <c r="J129" s="107">
        <v>0.65</v>
      </c>
      <c r="K129" s="110">
        <v>0.825</v>
      </c>
      <c r="L129" s="107">
        <v>0.85</v>
      </c>
      <c r="M129" s="107">
        <v>0.85</v>
      </c>
      <c r="N129" s="107">
        <v>0.82</v>
      </c>
      <c r="O129" s="107">
        <v>0.83</v>
      </c>
      <c r="P129" s="106">
        <v>90</v>
      </c>
      <c r="Q129" s="107">
        <v>0.95</v>
      </c>
      <c r="R129" s="106">
        <v>90</v>
      </c>
      <c r="S129" s="106">
        <v>92</v>
      </c>
      <c r="T129" s="106">
        <v>90</v>
      </c>
      <c r="U129" s="107">
        <v>0.9</v>
      </c>
      <c r="V129" s="131"/>
      <c r="W129" s="131"/>
      <c r="X129" s="131"/>
      <c r="Y129" s="131"/>
      <c r="Z129" s="131"/>
      <c r="AA129" s="131"/>
    </row>
    <row r="130" spans="1:27" ht="12.75" customHeight="1">
      <c r="A130" s="88"/>
      <c r="B130" s="106" t="s">
        <v>157</v>
      </c>
      <c r="C130" s="106"/>
      <c r="D130" s="106" t="s">
        <v>132</v>
      </c>
      <c r="E130" s="107">
        <v>1</v>
      </c>
      <c r="F130" s="111">
        <v>20</v>
      </c>
      <c r="G130" s="121">
        <f>J130+K130+L130+M130+N130+O130+P130+Q130+R130+S130+T130+U130</f>
        <v>20</v>
      </c>
      <c r="H130" s="110">
        <f>(G130/F130)*100%</f>
        <v>1</v>
      </c>
      <c r="I130" s="107"/>
      <c r="J130" s="106">
        <v>1</v>
      </c>
      <c r="K130" s="106">
        <v>4</v>
      </c>
      <c r="L130" s="106">
        <v>3</v>
      </c>
      <c r="M130" s="106">
        <v>3</v>
      </c>
      <c r="N130" s="106">
        <v>8</v>
      </c>
      <c r="O130" s="106">
        <v>0</v>
      </c>
      <c r="P130" s="106">
        <v>0</v>
      </c>
      <c r="Q130" s="106">
        <v>0</v>
      </c>
      <c r="R130" s="106">
        <v>0</v>
      </c>
      <c r="S130" s="106">
        <v>1</v>
      </c>
      <c r="T130" s="106">
        <v>0</v>
      </c>
      <c r="U130" s="106">
        <v>0</v>
      </c>
      <c r="V130" s="131"/>
      <c r="W130" s="131"/>
      <c r="X130" s="131"/>
      <c r="Y130" s="131"/>
      <c r="Z130" s="131"/>
      <c r="AA130" s="131"/>
    </row>
    <row r="131" spans="1:27" ht="12.75" customHeight="1">
      <c r="A131" s="88"/>
      <c r="B131" s="106"/>
      <c r="C131" s="106"/>
      <c r="D131" s="106"/>
      <c r="E131" s="106"/>
      <c r="F131" s="106"/>
      <c r="G131" s="119"/>
      <c r="H131" s="110"/>
      <c r="I131" s="107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31"/>
      <c r="W131" s="131"/>
      <c r="X131" s="131"/>
      <c r="Y131" s="131"/>
      <c r="Z131" s="131"/>
      <c r="AA131" s="131"/>
    </row>
    <row r="132" spans="1:27" ht="12.75" customHeight="1">
      <c r="A132" s="88" t="s">
        <v>158</v>
      </c>
      <c r="B132" s="89" t="s">
        <v>159</v>
      </c>
      <c r="C132" s="89"/>
      <c r="D132" s="89" t="s">
        <v>28</v>
      </c>
      <c r="E132" s="89"/>
      <c r="F132" s="106"/>
      <c r="G132" s="119"/>
      <c r="H132" s="110"/>
      <c r="I132" s="132">
        <f>(H133+H134)/2</f>
        <v>1</v>
      </c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31"/>
      <c r="W132" s="131"/>
      <c r="X132" s="131"/>
      <c r="Y132" s="131"/>
      <c r="Z132" s="131"/>
      <c r="AA132" s="131"/>
    </row>
    <row r="133" spans="1:27" ht="12.75" customHeight="1">
      <c r="A133" s="88"/>
      <c r="B133" s="106" t="s">
        <v>160</v>
      </c>
      <c r="C133" s="106"/>
      <c r="D133" s="106" t="s">
        <v>115</v>
      </c>
      <c r="E133" s="106"/>
      <c r="F133" s="111">
        <f>G133</f>
        <v>29</v>
      </c>
      <c r="G133" s="121">
        <f>J133+K133+L133+M133+N133+O133+P133+Q133+R133+S133+T133+U133</f>
        <v>29</v>
      </c>
      <c r="H133" s="110">
        <f>G133/F133*100%</f>
        <v>1</v>
      </c>
      <c r="I133" s="107"/>
      <c r="J133" s="106">
        <v>2</v>
      </c>
      <c r="K133" s="106">
        <v>9</v>
      </c>
      <c r="L133" s="106">
        <v>1</v>
      </c>
      <c r="M133" s="106">
        <v>0</v>
      </c>
      <c r="N133" s="106">
        <v>5</v>
      </c>
      <c r="O133" s="106">
        <v>0</v>
      </c>
      <c r="P133" s="106">
        <v>1</v>
      </c>
      <c r="Q133" s="106">
        <v>0</v>
      </c>
      <c r="R133" s="106">
        <v>4</v>
      </c>
      <c r="S133" s="106">
        <v>2</v>
      </c>
      <c r="T133" s="106">
        <v>5</v>
      </c>
      <c r="U133" s="106">
        <v>0</v>
      </c>
      <c r="V133" s="131"/>
      <c r="W133" s="131"/>
      <c r="X133" s="131"/>
      <c r="Y133" s="131"/>
      <c r="Z133" s="131"/>
      <c r="AA133" s="131"/>
    </row>
    <row r="134" spans="1:27" ht="12.75" customHeight="1">
      <c r="A134" s="88"/>
      <c r="B134" s="106" t="s">
        <v>161</v>
      </c>
      <c r="C134" s="106"/>
      <c r="D134" s="106" t="s">
        <v>115</v>
      </c>
      <c r="E134" s="106"/>
      <c r="F134" s="111">
        <f>G134</f>
        <v>0</v>
      </c>
      <c r="G134" s="121">
        <f>J134+K134+L134+M134+N134+O134+P134+Q134+R134+S134+T134+U134</f>
        <v>0</v>
      </c>
      <c r="H134" s="110">
        <v>1</v>
      </c>
      <c r="I134" s="107"/>
      <c r="J134" s="106">
        <v>0</v>
      </c>
      <c r="K134" s="106">
        <v>0</v>
      </c>
      <c r="L134" s="106">
        <v>0</v>
      </c>
      <c r="M134" s="106">
        <v>0</v>
      </c>
      <c r="N134" s="106">
        <v>0</v>
      </c>
      <c r="O134" s="106">
        <v>0</v>
      </c>
      <c r="P134" s="106">
        <v>0</v>
      </c>
      <c r="Q134" s="106">
        <v>0</v>
      </c>
      <c r="R134" s="106">
        <v>0</v>
      </c>
      <c r="S134" s="106">
        <v>0</v>
      </c>
      <c r="T134" s="106">
        <v>0</v>
      </c>
      <c r="U134" s="106">
        <v>0</v>
      </c>
      <c r="V134" s="131"/>
      <c r="W134" s="131"/>
      <c r="X134" s="131"/>
      <c r="Y134" s="131"/>
      <c r="Z134" s="131"/>
      <c r="AA134" s="131"/>
    </row>
    <row r="135" spans="1:27" ht="12.75" customHeight="1">
      <c r="A135" s="88"/>
      <c r="B135" s="106"/>
      <c r="C135" s="106"/>
      <c r="D135" s="106"/>
      <c r="E135" s="106"/>
      <c r="F135" s="106"/>
      <c r="G135" s="119"/>
      <c r="H135" s="110"/>
      <c r="I135" s="107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31"/>
      <c r="W135" s="131"/>
      <c r="X135" s="131"/>
      <c r="Y135" s="131"/>
      <c r="Z135" s="131"/>
      <c r="AA135" s="131"/>
    </row>
    <row r="136" spans="1:27" ht="12.75" customHeight="1">
      <c r="A136" s="124" t="s">
        <v>24</v>
      </c>
      <c r="B136" s="125" t="s">
        <v>162</v>
      </c>
      <c r="C136" s="89"/>
      <c r="D136" s="89" t="s">
        <v>28</v>
      </c>
      <c r="E136" s="107">
        <v>0</v>
      </c>
      <c r="F136" s="111"/>
      <c r="G136" s="121">
        <v>0</v>
      </c>
      <c r="H136" s="110">
        <v>0</v>
      </c>
      <c r="I136" s="132">
        <f>H137</f>
        <v>0</v>
      </c>
      <c r="J136" s="106">
        <v>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0</v>
      </c>
      <c r="Q136" s="106">
        <v>0</v>
      </c>
      <c r="R136" s="106">
        <v>0</v>
      </c>
      <c r="S136" s="106">
        <v>0</v>
      </c>
      <c r="T136" s="106">
        <v>0</v>
      </c>
      <c r="U136" s="106">
        <v>0</v>
      </c>
      <c r="V136" s="131"/>
      <c r="W136" s="131"/>
      <c r="X136" s="131"/>
      <c r="Y136" s="131"/>
      <c r="Z136" s="131"/>
      <c r="AA136" s="131"/>
    </row>
    <row r="137" spans="1:27" ht="12.75" customHeight="1">
      <c r="A137" s="124"/>
      <c r="B137" s="126" t="s">
        <v>163</v>
      </c>
      <c r="C137" s="106"/>
      <c r="D137" s="106" t="s">
        <v>132</v>
      </c>
      <c r="E137" s="106"/>
      <c r="F137" s="111"/>
      <c r="G137" s="121">
        <v>0</v>
      </c>
      <c r="H137" s="110"/>
      <c r="I137" s="107"/>
      <c r="J137" s="106">
        <v>0</v>
      </c>
      <c r="K137" s="106">
        <v>0</v>
      </c>
      <c r="L137" s="106">
        <v>0</v>
      </c>
      <c r="M137" s="106">
        <v>0</v>
      </c>
      <c r="N137" s="106">
        <v>0</v>
      </c>
      <c r="O137" s="106">
        <v>0</v>
      </c>
      <c r="P137" s="106">
        <v>0</v>
      </c>
      <c r="Q137" s="106">
        <v>0</v>
      </c>
      <c r="R137" s="106">
        <v>0</v>
      </c>
      <c r="S137" s="106">
        <v>0</v>
      </c>
      <c r="T137" s="106">
        <v>0</v>
      </c>
      <c r="U137" s="106">
        <v>0</v>
      </c>
      <c r="V137" s="131"/>
      <c r="W137" s="131"/>
      <c r="X137" s="131"/>
      <c r="Y137" s="131"/>
      <c r="Z137" s="131"/>
      <c r="AA137" s="131"/>
    </row>
    <row r="138" spans="1:27" ht="12.75" customHeight="1">
      <c r="A138" s="124"/>
      <c r="B138" s="126" t="s">
        <v>164</v>
      </c>
      <c r="C138" s="106"/>
      <c r="D138" s="106" t="s">
        <v>132</v>
      </c>
      <c r="E138" s="106"/>
      <c r="F138" s="111"/>
      <c r="G138" s="121">
        <v>0</v>
      </c>
      <c r="H138" s="110"/>
      <c r="I138" s="107"/>
      <c r="J138" s="106">
        <v>0</v>
      </c>
      <c r="K138" s="106">
        <v>0</v>
      </c>
      <c r="L138" s="106">
        <v>0</v>
      </c>
      <c r="M138" s="106">
        <v>0</v>
      </c>
      <c r="N138" s="106">
        <v>0</v>
      </c>
      <c r="O138" s="106">
        <v>0</v>
      </c>
      <c r="P138" s="106">
        <v>0</v>
      </c>
      <c r="Q138" s="106">
        <v>0</v>
      </c>
      <c r="R138" s="106">
        <v>0</v>
      </c>
      <c r="S138" s="106">
        <v>0</v>
      </c>
      <c r="T138" s="106">
        <v>0</v>
      </c>
      <c r="U138" s="106">
        <v>0</v>
      </c>
      <c r="V138" s="131"/>
      <c r="W138" s="131"/>
      <c r="X138" s="131"/>
      <c r="Y138" s="131"/>
      <c r="Z138" s="131"/>
      <c r="AA138" s="131"/>
    </row>
    <row r="139" spans="1:27" ht="12.75" customHeight="1">
      <c r="A139" s="88"/>
      <c r="B139" s="106"/>
      <c r="C139" s="106"/>
      <c r="D139" s="106"/>
      <c r="E139" s="106"/>
      <c r="F139" s="106"/>
      <c r="G139" s="119"/>
      <c r="H139" s="110"/>
      <c r="I139" s="107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31"/>
      <c r="W139" s="131"/>
      <c r="X139" s="131"/>
      <c r="Y139" s="131"/>
      <c r="Z139" s="131"/>
      <c r="AA139" s="131"/>
    </row>
    <row r="140" spans="1:27" ht="12.75" customHeight="1">
      <c r="A140" s="124" t="s">
        <v>165</v>
      </c>
      <c r="B140" s="125" t="s">
        <v>166</v>
      </c>
      <c r="C140" s="89"/>
      <c r="D140" s="89" t="s">
        <v>28</v>
      </c>
      <c r="E140" s="107">
        <v>0</v>
      </c>
      <c r="F140" s="111"/>
      <c r="G140" s="121">
        <v>0</v>
      </c>
      <c r="H140" s="110">
        <v>0</v>
      </c>
      <c r="I140" s="132"/>
      <c r="J140" s="106">
        <v>0</v>
      </c>
      <c r="K140" s="106">
        <v>0</v>
      </c>
      <c r="L140" s="106">
        <v>0</v>
      </c>
      <c r="M140" s="106">
        <v>0</v>
      </c>
      <c r="N140" s="106">
        <v>0</v>
      </c>
      <c r="O140" s="106">
        <v>0</v>
      </c>
      <c r="P140" s="106">
        <v>0</v>
      </c>
      <c r="Q140" s="106">
        <v>0</v>
      </c>
      <c r="R140" s="106">
        <v>0</v>
      </c>
      <c r="S140" s="106">
        <v>0</v>
      </c>
      <c r="T140" s="106">
        <v>0</v>
      </c>
      <c r="U140" s="106">
        <v>0</v>
      </c>
      <c r="V140" s="131"/>
      <c r="W140" s="131"/>
      <c r="X140" s="131"/>
      <c r="Y140" s="131"/>
      <c r="Z140" s="131"/>
      <c r="AA140" s="131"/>
    </row>
    <row r="141" spans="1:27" ht="12.75" customHeight="1">
      <c r="A141" s="124"/>
      <c r="B141" s="126" t="s">
        <v>167</v>
      </c>
      <c r="C141" s="106"/>
      <c r="D141" s="106" t="s">
        <v>115</v>
      </c>
      <c r="E141" s="106"/>
      <c r="F141" s="111"/>
      <c r="G141" s="121">
        <v>0</v>
      </c>
      <c r="H141" s="110"/>
      <c r="I141" s="107"/>
      <c r="J141" s="106">
        <v>0</v>
      </c>
      <c r="K141" s="106">
        <v>0</v>
      </c>
      <c r="L141" s="106">
        <v>0</v>
      </c>
      <c r="M141" s="106">
        <v>0</v>
      </c>
      <c r="N141" s="106">
        <v>0</v>
      </c>
      <c r="O141" s="106">
        <v>0</v>
      </c>
      <c r="P141" s="106">
        <v>0</v>
      </c>
      <c r="Q141" s="106">
        <v>0</v>
      </c>
      <c r="R141" s="106">
        <v>0</v>
      </c>
      <c r="S141" s="106">
        <v>0</v>
      </c>
      <c r="T141" s="106">
        <v>0</v>
      </c>
      <c r="U141" s="106">
        <v>0</v>
      </c>
      <c r="V141" s="131"/>
      <c r="W141" s="131"/>
      <c r="X141" s="131"/>
      <c r="Y141" s="131"/>
      <c r="Z141" s="131"/>
      <c r="AA141" s="131"/>
    </row>
    <row r="142" spans="1:27" ht="12.75" customHeight="1">
      <c r="A142" s="124"/>
      <c r="B142" s="126" t="s">
        <v>168</v>
      </c>
      <c r="C142" s="106"/>
      <c r="D142" s="106" t="s">
        <v>115</v>
      </c>
      <c r="E142" s="106"/>
      <c r="F142" s="111"/>
      <c r="G142" s="121">
        <v>0</v>
      </c>
      <c r="H142" s="110"/>
      <c r="I142" s="107"/>
      <c r="J142" s="106">
        <v>0</v>
      </c>
      <c r="K142" s="106">
        <v>0</v>
      </c>
      <c r="L142" s="106">
        <v>0</v>
      </c>
      <c r="M142" s="106">
        <v>0</v>
      </c>
      <c r="N142" s="106">
        <v>0</v>
      </c>
      <c r="O142" s="106">
        <v>0</v>
      </c>
      <c r="P142" s="106">
        <v>0</v>
      </c>
      <c r="Q142" s="106">
        <v>0</v>
      </c>
      <c r="R142" s="106">
        <v>0</v>
      </c>
      <c r="S142" s="106">
        <v>0</v>
      </c>
      <c r="T142" s="106">
        <v>0</v>
      </c>
      <c r="U142" s="106">
        <v>0</v>
      </c>
      <c r="V142" s="131"/>
      <c r="W142" s="131"/>
      <c r="X142" s="131"/>
      <c r="Y142" s="131"/>
      <c r="Z142" s="131"/>
      <c r="AA142" s="131"/>
    </row>
    <row r="143" spans="1:27" ht="12.75" customHeight="1">
      <c r="A143" s="124"/>
      <c r="B143" s="126" t="s">
        <v>169</v>
      </c>
      <c r="C143" s="106"/>
      <c r="D143" s="106" t="s">
        <v>115</v>
      </c>
      <c r="E143" s="106"/>
      <c r="F143" s="111"/>
      <c r="G143" s="121">
        <v>0</v>
      </c>
      <c r="H143" s="110"/>
      <c r="I143" s="107"/>
      <c r="J143" s="106">
        <v>0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6">
        <v>0</v>
      </c>
      <c r="Q143" s="106">
        <v>0</v>
      </c>
      <c r="R143" s="106">
        <v>0</v>
      </c>
      <c r="S143" s="106">
        <v>0</v>
      </c>
      <c r="T143" s="106">
        <v>0</v>
      </c>
      <c r="U143" s="106">
        <v>0</v>
      </c>
      <c r="V143" s="131"/>
      <c r="W143" s="131"/>
      <c r="X143" s="131"/>
      <c r="Y143" s="131"/>
      <c r="Z143" s="131"/>
      <c r="AA143" s="131"/>
    </row>
    <row r="144" spans="1:27" ht="12.75" customHeight="1">
      <c r="A144" s="88"/>
      <c r="B144" s="106"/>
      <c r="C144" s="106"/>
      <c r="D144" s="106"/>
      <c r="E144" s="106"/>
      <c r="F144" s="106"/>
      <c r="G144" s="119"/>
      <c r="H144" s="110"/>
      <c r="I144" s="107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31"/>
      <c r="W144" s="131"/>
      <c r="X144" s="131"/>
      <c r="Y144" s="131"/>
      <c r="Z144" s="131"/>
      <c r="AA144" s="131"/>
    </row>
    <row r="145" spans="1:27" ht="12.75" customHeight="1">
      <c r="A145" s="124" t="s">
        <v>170</v>
      </c>
      <c r="B145" s="125" t="s">
        <v>171</v>
      </c>
      <c r="C145" s="89"/>
      <c r="D145" s="89" t="s">
        <v>28</v>
      </c>
      <c r="E145" s="107">
        <v>0</v>
      </c>
      <c r="F145" s="111"/>
      <c r="G145" s="121">
        <v>0</v>
      </c>
      <c r="H145" s="110">
        <v>0</v>
      </c>
      <c r="I145" s="132"/>
      <c r="J145" s="106">
        <v>0</v>
      </c>
      <c r="K145" s="106">
        <v>0</v>
      </c>
      <c r="L145" s="106">
        <v>0</v>
      </c>
      <c r="M145" s="106">
        <v>0</v>
      </c>
      <c r="N145" s="106">
        <v>0</v>
      </c>
      <c r="O145" s="106">
        <v>0</v>
      </c>
      <c r="P145" s="106">
        <v>0</v>
      </c>
      <c r="Q145" s="106">
        <v>0</v>
      </c>
      <c r="R145" s="106">
        <v>0</v>
      </c>
      <c r="S145" s="106">
        <v>0</v>
      </c>
      <c r="T145" s="106">
        <v>0</v>
      </c>
      <c r="U145" s="106">
        <v>0</v>
      </c>
      <c r="V145" s="131"/>
      <c r="W145" s="131"/>
      <c r="X145" s="131"/>
      <c r="Y145" s="131"/>
      <c r="Z145" s="131"/>
      <c r="AA145" s="131"/>
    </row>
    <row r="146" spans="1:27" ht="12.75" customHeight="1">
      <c r="A146" s="88"/>
      <c r="B146" s="106"/>
      <c r="C146" s="106"/>
      <c r="D146" s="106"/>
      <c r="E146" s="106"/>
      <c r="F146" s="106"/>
      <c r="G146" s="119"/>
      <c r="H146" s="110"/>
      <c r="I146" s="107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31"/>
      <c r="W146" s="131"/>
      <c r="X146" s="131"/>
      <c r="Y146" s="131"/>
      <c r="Z146" s="131"/>
      <c r="AA146" s="131"/>
    </row>
    <row r="147" spans="1:27" ht="12.75" customHeight="1">
      <c r="A147" s="99" t="s">
        <v>172</v>
      </c>
      <c r="B147" s="100" t="s">
        <v>173</v>
      </c>
      <c r="C147" s="100"/>
      <c r="D147" s="100"/>
      <c r="E147" s="100"/>
      <c r="F147" s="101"/>
      <c r="G147" s="102"/>
      <c r="H147" s="103"/>
      <c r="I147" s="135">
        <f>I148</f>
        <v>0.9226666666666667</v>
      </c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31"/>
      <c r="W147" s="131"/>
      <c r="X147" s="131"/>
      <c r="Y147" s="131"/>
      <c r="Z147" s="131"/>
      <c r="AA147" s="131"/>
    </row>
    <row r="148" spans="1:27" ht="12.75" customHeight="1">
      <c r="A148" s="88" t="s">
        <v>26</v>
      </c>
      <c r="B148" s="89" t="s">
        <v>174</v>
      </c>
      <c r="C148" s="89"/>
      <c r="D148" s="89" t="s">
        <v>28</v>
      </c>
      <c r="E148" s="89"/>
      <c r="F148" s="106"/>
      <c r="G148" s="119"/>
      <c r="H148" s="110"/>
      <c r="I148" s="132">
        <f>(H149+H150)/2</f>
        <v>0.9226666666666667</v>
      </c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31"/>
      <c r="W148" s="131"/>
      <c r="X148" s="131"/>
      <c r="Y148" s="131"/>
      <c r="Z148" s="131"/>
      <c r="AA148" s="131"/>
    </row>
    <row r="149" spans="1:27" ht="12.75" customHeight="1">
      <c r="A149" s="160"/>
      <c r="B149" s="161" t="s">
        <v>175</v>
      </c>
      <c r="C149" s="161"/>
      <c r="D149" s="161" t="s">
        <v>115</v>
      </c>
      <c r="E149" s="162">
        <v>0.15</v>
      </c>
      <c r="F149" s="163">
        <f>G149</f>
        <v>20808</v>
      </c>
      <c r="G149" s="163">
        <f>J149+K149+L149+M149+N149+O149+P149+Q149+R149+S149+T149+U149</f>
        <v>20808</v>
      </c>
      <c r="H149" s="164">
        <f>(G149/F149)*100%</f>
        <v>1</v>
      </c>
      <c r="I149" s="162"/>
      <c r="J149" s="106">
        <v>1801</v>
      </c>
      <c r="K149" s="106">
        <v>1888</v>
      </c>
      <c r="L149" s="106">
        <v>2120</v>
      </c>
      <c r="M149" s="106">
        <v>1830</v>
      </c>
      <c r="N149" s="106">
        <v>1614</v>
      </c>
      <c r="O149" s="106">
        <v>1343</v>
      </c>
      <c r="P149" s="106">
        <v>1801</v>
      </c>
      <c r="Q149" s="106">
        <v>1714</v>
      </c>
      <c r="R149" s="106">
        <v>1604</v>
      </c>
      <c r="S149" s="106">
        <v>1833</v>
      </c>
      <c r="T149" s="106">
        <v>1763</v>
      </c>
      <c r="U149" s="106">
        <v>1497</v>
      </c>
      <c r="V149" s="131"/>
      <c r="W149" s="131"/>
      <c r="X149" s="131"/>
      <c r="Y149" s="131"/>
      <c r="Z149" s="131"/>
      <c r="AA149" s="131"/>
    </row>
    <row r="150" spans="1:27" ht="12.75" customHeight="1">
      <c r="A150" s="88"/>
      <c r="B150" s="106" t="s">
        <v>176</v>
      </c>
      <c r="C150" s="106"/>
      <c r="D150" s="106" t="s">
        <v>115</v>
      </c>
      <c r="E150" s="107">
        <v>0.04</v>
      </c>
      <c r="F150" s="165">
        <v>3000</v>
      </c>
      <c r="G150" s="121">
        <f>J150+K150+L150+M150+N150+O150+P150+Q150+R150+S150+T150+U150</f>
        <v>2536</v>
      </c>
      <c r="H150" s="110">
        <f>(G150/F150)*100%</f>
        <v>0.8453333333333334</v>
      </c>
      <c r="I150" s="107"/>
      <c r="J150" s="106">
        <v>260</v>
      </c>
      <c r="K150" s="106">
        <v>204</v>
      </c>
      <c r="L150" s="106">
        <v>209</v>
      </c>
      <c r="M150" s="106">
        <v>192</v>
      </c>
      <c r="N150" s="106">
        <v>167</v>
      </c>
      <c r="O150" s="106">
        <v>122</v>
      </c>
      <c r="P150" s="106">
        <v>286</v>
      </c>
      <c r="Q150" s="106">
        <v>248</v>
      </c>
      <c r="R150" s="106">
        <v>210</v>
      </c>
      <c r="S150" s="106">
        <v>235</v>
      </c>
      <c r="T150" s="106">
        <v>217</v>
      </c>
      <c r="U150" s="106">
        <v>186</v>
      </c>
      <c r="V150" s="131"/>
      <c r="W150" s="131"/>
      <c r="X150" s="131"/>
      <c r="Y150" s="131"/>
      <c r="Z150" s="131"/>
      <c r="AA150" s="131"/>
    </row>
    <row r="151" spans="1:27" ht="12.75" customHeight="1">
      <c r="A151" s="88"/>
      <c r="B151" s="106"/>
      <c r="C151" s="106"/>
      <c r="D151" s="106"/>
      <c r="E151" s="106"/>
      <c r="F151" s="106"/>
      <c r="G151" s="119"/>
      <c r="H151" s="110"/>
      <c r="I151" s="107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31"/>
      <c r="W151" s="131"/>
      <c r="X151" s="131"/>
      <c r="Y151" s="131"/>
      <c r="Z151" s="131"/>
      <c r="AA151" s="131"/>
    </row>
    <row r="152" spans="1:27" ht="12.75" customHeight="1">
      <c r="A152" s="88" t="s">
        <v>40</v>
      </c>
      <c r="B152" s="89" t="s">
        <v>177</v>
      </c>
      <c r="C152" s="89"/>
      <c r="D152" s="89" t="s">
        <v>28</v>
      </c>
      <c r="E152" s="89"/>
      <c r="F152" s="106"/>
      <c r="G152" s="119"/>
      <c r="H152" s="110"/>
      <c r="I152" s="132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31"/>
      <c r="W152" s="131"/>
      <c r="X152" s="131"/>
      <c r="Y152" s="131"/>
      <c r="Z152" s="131"/>
      <c r="AA152" s="131"/>
    </row>
    <row r="153" spans="1:27" ht="12.75" customHeight="1">
      <c r="A153" s="124"/>
      <c r="B153" s="126" t="s">
        <v>178</v>
      </c>
      <c r="C153" s="106"/>
      <c r="D153" s="106" t="s">
        <v>179</v>
      </c>
      <c r="E153" s="107"/>
      <c r="F153" s="148">
        <f>G153</f>
        <v>651</v>
      </c>
      <c r="G153" s="121">
        <f>J153+K153+L153+M153+N153+O153+P153+Q153+R153+S153+T153+U153</f>
        <v>651</v>
      </c>
      <c r="H153" s="110">
        <f>(G153/F153)*100%</f>
        <v>1</v>
      </c>
      <c r="I153" s="107"/>
      <c r="J153" s="106">
        <v>42</v>
      </c>
      <c r="K153" s="106">
        <v>58</v>
      </c>
      <c r="L153" s="106">
        <v>51</v>
      </c>
      <c r="M153" s="106">
        <v>43</v>
      </c>
      <c r="N153" s="106">
        <v>43</v>
      </c>
      <c r="O153" s="106">
        <v>86</v>
      </c>
      <c r="P153" s="106">
        <v>42</v>
      </c>
      <c r="Q153" s="106">
        <v>57</v>
      </c>
      <c r="R153" s="106">
        <v>59</v>
      </c>
      <c r="S153" s="106">
        <v>57</v>
      </c>
      <c r="T153" s="106">
        <v>60</v>
      </c>
      <c r="U153" s="106">
        <v>53</v>
      </c>
      <c r="V153" s="131"/>
      <c r="W153" s="131"/>
      <c r="X153" s="131"/>
      <c r="Y153" s="131"/>
      <c r="Z153" s="131"/>
      <c r="AA153" s="131"/>
    </row>
    <row r="154" spans="1:27" ht="12.75" customHeight="1">
      <c r="A154" s="124"/>
      <c r="B154" s="126" t="s">
        <v>180</v>
      </c>
      <c r="C154" s="106"/>
      <c r="D154" s="106" t="s">
        <v>179</v>
      </c>
      <c r="E154" s="107"/>
      <c r="F154" s="148">
        <f>G154</f>
        <v>802</v>
      </c>
      <c r="G154" s="121">
        <f>J154+K154+L154+M154+N154+O154+P154+Q154+R154+S154+T154+U154</f>
        <v>802</v>
      </c>
      <c r="H154" s="110">
        <f>(G154/F154)*100%</f>
        <v>1</v>
      </c>
      <c r="I154" s="107"/>
      <c r="J154" s="106">
        <v>70</v>
      </c>
      <c r="K154" s="106">
        <v>105</v>
      </c>
      <c r="L154" s="106">
        <v>125</v>
      </c>
      <c r="M154" s="106">
        <v>85</v>
      </c>
      <c r="N154" s="106">
        <v>79</v>
      </c>
      <c r="O154" s="106">
        <v>36</v>
      </c>
      <c r="P154" s="106">
        <v>35</v>
      </c>
      <c r="Q154" s="106">
        <v>28</v>
      </c>
      <c r="R154" s="106">
        <v>55</v>
      </c>
      <c r="S154" s="106">
        <v>68</v>
      </c>
      <c r="T154" s="106">
        <v>59</v>
      </c>
      <c r="U154" s="106">
        <v>57</v>
      </c>
      <c r="V154" s="131"/>
      <c r="W154" s="131"/>
      <c r="X154" s="131"/>
      <c r="Y154" s="131"/>
      <c r="Z154" s="131"/>
      <c r="AA154" s="131"/>
    </row>
    <row r="155" spans="1:27" ht="12.75" customHeight="1">
      <c r="A155" s="124"/>
      <c r="B155" s="126" t="s">
        <v>181</v>
      </c>
      <c r="C155" s="106"/>
      <c r="D155" s="106" t="s">
        <v>179</v>
      </c>
      <c r="E155" s="107"/>
      <c r="F155" s="148">
        <f>G155</f>
        <v>256</v>
      </c>
      <c r="G155" s="121">
        <f>J155+K155+L155+M155+N155+O155+P155+Q155+R155+S155+T155+U155</f>
        <v>256</v>
      </c>
      <c r="H155" s="110">
        <f>(G155/F155)*100%</f>
        <v>1</v>
      </c>
      <c r="I155" s="107"/>
      <c r="J155" s="106">
        <v>30</v>
      </c>
      <c r="K155" s="106">
        <v>19</v>
      </c>
      <c r="L155" s="106">
        <v>12</v>
      </c>
      <c r="M155" s="106">
        <v>20</v>
      </c>
      <c r="N155" s="106">
        <v>14</v>
      </c>
      <c r="O155" s="106">
        <v>18</v>
      </c>
      <c r="P155" s="106">
        <v>16</v>
      </c>
      <c r="Q155" s="106">
        <v>16</v>
      </c>
      <c r="R155" s="106">
        <v>28</v>
      </c>
      <c r="S155" s="106">
        <v>27</v>
      </c>
      <c r="T155" s="106">
        <v>32</v>
      </c>
      <c r="U155" s="106">
        <v>24</v>
      </c>
      <c r="V155" s="131"/>
      <c r="W155" s="131"/>
      <c r="X155" s="131"/>
      <c r="Y155" s="131"/>
      <c r="Z155" s="131"/>
      <c r="AA155" s="131"/>
    </row>
    <row r="156" spans="1:27" ht="12.75" customHeight="1">
      <c r="A156" s="153"/>
      <c r="B156" s="126" t="s">
        <v>182</v>
      </c>
      <c r="C156" s="106"/>
      <c r="D156" s="106" t="s">
        <v>179</v>
      </c>
      <c r="E156" s="107"/>
      <c r="F156" s="148">
        <f>G156</f>
        <v>71</v>
      </c>
      <c r="G156" s="121">
        <f>J156+K156+L156+M156+N156+O156+P156+Q156+R156+S156+T156+U156</f>
        <v>71</v>
      </c>
      <c r="H156" s="110">
        <f>(G156/F156)*100%</f>
        <v>1</v>
      </c>
      <c r="I156" s="107"/>
      <c r="J156" s="106">
        <v>8</v>
      </c>
      <c r="K156" s="106">
        <v>5</v>
      </c>
      <c r="L156" s="106">
        <v>7</v>
      </c>
      <c r="M156" s="106">
        <v>2</v>
      </c>
      <c r="N156" s="106">
        <v>8</v>
      </c>
      <c r="O156" s="106">
        <v>8</v>
      </c>
      <c r="P156" s="106">
        <v>10</v>
      </c>
      <c r="Q156" s="106">
        <v>7</v>
      </c>
      <c r="R156" s="106">
        <v>5</v>
      </c>
      <c r="S156" s="106">
        <v>8</v>
      </c>
      <c r="T156" s="106">
        <v>2</v>
      </c>
      <c r="U156" s="106">
        <v>1</v>
      </c>
      <c r="V156" s="131"/>
      <c r="W156" s="131"/>
      <c r="X156" s="131"/>
      <c r="Y156" s="131"/>
      <c r="Z156" s="131"/>
      <c r="AA156" s="131"/>
    </row>
    <row r="157" spans="1:27" ht="12.75" customHeight="1">
      <c r="A157" s="153"/>
      <c r="B157" s="126" t="s">
        <v>183</v>
      </c>
      <c r="C157" s="106"/>
      <c r="D157" s="106" t="s">
        <v>179</v>
      </c>
      <c r="E157" s="107"/>
      <c r="F157" s="148">
        <f>G157</f>
        <v>263</v>
      </c>
      <c r="G157" s="121">
        <f>J157+K157+L157+M157+N157+O157+P157+Q157+R157+S157+T157+U157</f>
        <v>263</v>
      </c>
      <c r="H157" s="110">
        <f>(G157/F157)*100%</f>
        <v>1</v>
      </c>
      <c r="I157" s="107"/>
      <c r="J157" s="106">
        <v>23</v>
      </c>
      <c r="K157" s="106">
        <v>27</v>
      </c>
      <c r="L157" s="106">
        <v>20</v>
      </c>
      <c r="M157" s="106">
        <v>21</v>
      </c>
      <c r="N157" s="106">
        <v>16</v>
      </c>
      <c r="O157" s="106">
        <v>12</v>
      </c>
      <c r="P157" s="106">
        <v>16</v>
      </c>
      <c r="Q157" s="106">
        <v>28</v>
      </c>
      <c r="R157" s="106">
        <v>26</v>
      </c>
      <c r="S157" s="106">
        <v>23</v>
      </c>
      <c r="T157" s="106">
        <v>23</v>
      </c>
      <c r="U157" s="106">
        <v>28</v>
      </c>
      <c r="V157" s="131"/>
      <c r="W157" s="131"/>
      <c r="X157" s="131"/>
      <c r="Y157" s="131"/>
      <c r="Z157" s="131"/>
      <c r="AA157" s="131"/>
    </row>
    <row r="158" spans="1:27" ht="12.75" customHeight="1">
      <c r="A158" s="105"/>
      <c r="B158" s="106"/>
      <c r="C158" s="106"/>
      <c r="D158" s="106"/>
      <c r="E158" s="106"/>
      <c r="F158" s="106"/>
      <c r="G158" s="119"/>
      <c r="H158" s="93" t="s">
        <v>184</v>
      </c>
      <c r="I158" s="169">
        <f>SUM(I9+I30+I61+I87+I95+I147)/6</f>
        <v>0.8817337951010703</v>
      </c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31"/>
      <c r="W158" s="131"/>
      <c r="X158" s="131"/>
      <c r="Y158" s="131"/>
      <c r="Z158" s="131"/>
      <c r="AA158" s="131"/>
    </row>
    <row r="159" spans="1:27" ht="12.75" customHeight="1">
      <c r="A159" s="105"/>
      <c r="B159" s="106"/>
      <c r="C159" s="106"/>
      <c r="D159" s="106"/>
      <c r="E159" s="106"/>
      <c r="F159" s="106"/>
      <c r="G159" s="119"/>
      <c r="H159" s="110"/>
      <c r="I159" s="127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31"/>
      <c r="W159" s="131"/>
      <c r="X159" s="131"/>
      <c r="Y159" s="131"/>
      <c r="Z159" s="131"/>
      <c r="AA159" s="131"/>
    </row>
    <row r="160" spans="1:27" ht="12.75" customHeight="1">
      <c r="A160" s="166"/>
      <c r="B160" s="95" t="s">
        <v>185</v>
      </c>
      <c r="C160" s="134"/>
      <c r="D160" s="134"/>
      <c r="E160" s="134"/>
      <c r="F160" s="134"/>
      <c r="G160" s="167"/>
      <c r="H160" s="168"/>
      <c r="I160" s="133" t="e">
        <f>(I162+I166+I172+I177+I183+I189+I198+I203+I209)/9</f>
        <v>#DIV/0!</v>
      </c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1"/>
      <c r="W160" s="131"/>
      <c r="X160" s="131"/>
      <c r="Y160" s="131"/>
      <c r="Z160" s="131"/>
      <c r="AA160" s="131"/>
    </row>
    <row r="161" spans="1:27" ht="12.75" customHeight="1">
      <c r="A161" s="88"/>
      <c r="B161" s="106"/>
      <c r="C161" s="106"/>
      <c r="D161" s="106"/>
      <c r="E161" s="106"/>
      <c r="F161" s="106"/>
      <c r="G161" s="119"/>
      <c r="H161" s="110"/>
      <c r="I161" s="107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31"/>
      <c r="W161" s="131"/>
      <c r="X161" s="131"/>
      <c r="Y161" s="131"/>
      <c r="Z161" s="131"/>
      <c r="AA161" s="131"/>
    </row>
    <row r="162" spans="1:27" ht="12.75" customHeight="1">
      <c r="A162" s="88" t="s">
        <v>24</v>
      </c>
      <c r="B162" s="89" t="s">
        <v>186</v>
      </c>
      <c r="C162" s="89"/>
      <c r="D162" s="89" t="s">
        <v>28</v>
      </c>
      <c r="E162" s="89"/>
      <c r="F162" s="89"/>
      <c r="G162" s="104"/>
      <c r="H162" s="93"/>
      <c r="I162" s="132">
        <f>(H163+H164)/2</f>
        <v>1</v>
      </c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31"/>
      <c r="W162" s="131"/>
      <c r="X162" s="131"/>
      <c r="Y162" s="131"/>
      <c r="Z162" s="131"/>
      <c r="AA162" s="131"/>
    </row>
    <row r="163" spans="1:27" ht="12.75" customHeight="1">
      <c r="A163" s="88"/>
      <c r="B163" s="106" t="s">
        <v>187</v>
      </c>
      <c r="C163" s="106"/>
      <c r="D163" s="106" t="s">
        <v>59</v>
      </c>
      <c r="E163" s="107">
        <v>1</v>
      </c>
      <c r="F163" s="111">
        <v>15</v>
      </c>
      <c r="G163" s="121">
        <v>15</v>
      </c>
      <c r="H163" s="110">
        <f>(G163/F163)*100%</f>
        <v>1</v>
      </c>
      <c r="I163" s="132"/>
      <c r="J163" s="106">
        <v>1</v>
      </c>
      <c r="K163" s="106">
        <v>1</v>
      </c>
      <c r="L163" s="106">
        <v>1</v>
      </c>
      <c r="M163" s="106">
        <v>1</v>
      </c>
      <c r="N163" s="106">
        <v>1</v>
      </c>
      <c r="O163" s="106">
        <v>2</v>
      </c>
      <c r="P163" s="106">
        <v>2</v>
      </c>
      <c r="Q163" s="106">
        <v>1</v>
      </c>
      <c r="R163" s="106">
        <v>1</v>
      </c>
      <c r="S163" s="106">
        <v>1</v>
      </c>
      <c r="T163" s="106">
        <v>2</v>
      </c>
      <c r="U163" s="106">
        <v>1</v>
      </c>
      <c r="V163" s="131"/>
      <c r="W163" s="131"/>
      <c r="X163" s="131"/>
      <c r="Y163" s="131"/>
      <c r="Z163" s="131"/>
      <c r="AA163" s="131"/>
    </row>
    <row r="164" spans="1:27" ht="30.75" customHeight="1">
      <c r="A164" s="88"/>
      <c r="B164" s="128" t="s">
        <v>188</v>
      </c>
      <c r="C164" s="106"/>
      <c r="D164" s="106" t="s">
        <v>115</v>
      </c>
      <c r="E164" s="107">
        <v>1</v>
      </c>
      <c r="F164" s="111">
        <v>729</v>
      </c>
      <c r="G164" s="121">
        <f>J164+K164+L164+M164+N164+O164+P164+Q164+R164+S164+T164+U164</f>
        <v>729</v>
      </c>
      <c r="H164" s="110">
        <f>(G164/F164)*100%</f>
        <v>1</v>
      </c>
      <c r="I164" s="89">
        <v>3</v>
      </c>
      <c r="J164" s="106">
        <v>45</v>
      </c>
      <c r="K164" s="106">
        <v>35</v>
      </c>
      <c r="L164" s="106">
        <v>45</v>
      </c>
      <c r="M164" s="106">
        <v>65</v>
      </c>
      <c r="N164" s="106">
        <v>45</v>
      </c>
      <c r="O164" s="106">
        <v>56</v>
      </c>
      <c r="P164" s="106">
        <v>49</v>
      </c>
      <c r="Q164" s="106">
        <v>74</v>
      </c>
      <c r="R164" s="106">
        <v>45</v>
      </c>
      <c r="S164" s="106">
        <v>85</v>
      </c>
      <c r="T164" s="106">
        <v>80</v>
      </c>
      <c r="U164" s="106">
        <v>105</v>
      </c>
      <c r="V164" s="131"/>
      <c r="W164" s="131"/>
      <c r="X164" s="131"/>
      <c r="Y164" s="131"/>
      <c r="Z164" s="131"/>
      <c r="AA164" s="131"/>
    </row>
    <row r="165" spans="1:27" ht="12.75" customHeight="1">
      <c r="A165" s="88"/>
      <c r="B165" s="106"/>
      <c r="C165" s="106"/>
      <c r="D165" s="106"/>
      <c r="E165" s="106"/>
      <c r="F165" s="106"/>
      <c r="G165" s="119"/>
      <c r="H165" s="110"/>
      <c r="I165" s="132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31"/>
      <c r="W165" s="131"/>
      <c r="X165" s="131"/>
      <c r="Y165" s="131"/>
      <c r="Z165" s="131"/>
      <c r="AA165" s="131"/>
    </row>
    <row r="166" spans="1:27" ht="12.75" customHeight="1">
      <c r="A166" s="88" t="s">
        <v>53</v>
      </c>
      <c r="B166" s="89" t="s">
        <v>189</v>
      </c>
      <c r="C166" s="89"/>
      <c r="D166" s="89" t="s">
        <v>28</v>
      </c>
      <c r="E166" s="89"/>
      <c r="F166" s="106"/>
      <c r="G166" s="119"/>
      <c r="H166" s="110"/>
      <c r="I166" s="132">
        <f>(H167+H168)/2</f>
        <v>1.47</v>
      </c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31"/>
      <c r="W166" s="131"/>
      <c r="X166" s="131"/>
      <c r="Y166" s="131"/>
      <c r="Z166" s="131"/>
      <c r="AA166" s="131"/>
    </row>
    <row r="167" spans="1:27" ht="29.25" customHeight="1">
      <c r="A167" s="88"/>
      <c r="B167" s="128" t="s">
        <v>190</v>
      </c>
      <c r="C167" s="106"/>
      <c r="D167" s="106" t="s">
        <v>115</v>
      </c>
      <c r="E167" s="110">
        <v>0.0014</v>
      </c>
      <c r="F167" s="111">
        <v>25</v>
      </c>
      <c r="G167" s="121">
        <f>J167+K167+L167+M167+N167+O167+P167+Q167+R167+S167+T167+U167</f>
        <v>36</v>
      </c>
      <c r="H167" s="110">
        <f>(G167/F167)*100%</f>
        <v>1.44</v>
      </c>
      <c r="I167" s="132"/>
      <c r="J167" s="106">
        <v>1</v>
      </c>
      <c r="K167" s="106">
        <v>1</v>
      </c>
      <c r="L167" s="106">
        <v>6</v>
      </c>
      <c r="M167" s="106">
        <v>2</v>
      </c>
      <c r="N167" s="106">
        <v>3</v>
      </c>
      <c r="O167" s="106">
        <v>1</v>
      </c>
      <c r="P167" s="106">
        <v>2</v>
      </c>
      <c r="Q167" s="106">
        <v>3</v>
      </c>
      <c r="R167" s="106">
        <v>4</v>
      </c>
      <c r="S167" s="106">
        <v>4</v>
      </c>
      <c r="T167" s="106">
        <v>4</v>
      </c>
      <c r="U167" s="106">
        <v>5</v>
      </c>
      <c r="V167" s="131"/>
      <c r="W167" s="131"/>
      <c r="X167" s="131"/>
      <c r="Y167" s="131"/>
      <c r="Z167" s="131"/>
      <c r="AA167" s="131"/>
    </row>
    <row r="168" spans="1:27" ht="12.75" customHeight="1">
      <c r="A168" s="88"/>
      <c r="B168" s="106" t="s">
        <v>191</v>
      </c>
      <c r="C168" s="106"/>
      <c r="D168" s="106" t="s">
        <v>115</v>
      </c>
      <c r="E168" s="107">
        <v>0.05</v>
      </c>
      <c r="F168" s="111">
        <v>86</v>
      </c>
      <c r="G168" s="121">
        <f>J168+K168+L168+M168+N168+O168+P168+Q168+R168+S168+T168+U168</f>
        <v>129</v>
      </c>
      <c r="H168" s="110">
        <f>(G168/F168)*100%</f>
        <v>1.5</v>
      </c>
      <c r="I168" s="132"/>
      <c r="J168" s="106">
        <v>7</v>
      </c>
      <c r="K168" s="106">
        <v>7</v>
      </c>
      <c r="L168" s="106">
        <v>9</v>
      </c>
      <c r="M168" s="106">
        <v>15</v>
      </c>
      <c r="N168" s="106">
        <v>12</v>
      </c>
      <c r="O168" s="106">
        <v>12</v>
      </c>
      <c r="P168" s="106">
        <v>8</v>
      </c>
      <c r="Q168" s="106">
        <v>5</v>
      </c>
      <c r="R168" s="106">
        <v>8</v>
      </c>
      <c r="S168" s="106">
        <v>18</v>
      </c>
      <c r="T168" s="106">
        <v>9</v>
      </c>
      <c r="U168" s="106">
        <v>19</v>
      </c>
      <c r="V168" s="131"/>
      <c r="W168" s="131"/>
      <c r="X168" s="131"/>
      <c r="Y168" s="131"/>
      <c r="Z168" s="131"/>
      <c r="AA168" s="131"/>
    </row>
    <row r="169" spans="1:27" ht="12.75" customHeight="1">
      <c r="A169" s="88"/>
      <c r="B169" s="106" t="s">
        <v>192</v>
      </c>
      <c r="C169" s="106"/>
      <c r="D169" s="106" t="s">
        <v>115</v>
      </c>
      <c r="E169" s="107">
        <v>0.6</v>
      </c>
      <c r="F169" s="111"/>
      <c r="G169" s="121">
        <f>J169+K169+L169+M169+N169+O169+P169+Q169+R169+S169+T169+U169</f>
        <v>52</v>
      </c>
      <c r="H169" s="110">
        <v>0</v>
      </c>
      <c r="I169" s="132"/>
      <c r="J169" s="106">
        <v>1</v>
      </c>
      <c r="K169" s="106">
        <v>4</v>
      </c>
      <c r="L169" s="106">
        <v>0</v>
      </c>
      <c r="M169" s="106">
        <v>13</v>
      </c>
      <c r="N169" s="106">
        <v>5</v>
      </c>
      <c r="O169" s="106">
        <v>3</v>
      </c>
      <c r="P169" s="106">
        <v>4</v>
      </c>
      <c r="Q169" s="106">
        <v>4</v>
      </c>
      <c r="R169" s="106">
        <v>6</v>
      </c>
      <c r="S169" s="106">
        <v>3</v>
      </c>
      <c r="T169" s="106">
        <v>5</v>
      </c>
      <c r="U169" s="106">
        <v>4</v>
      </c>
      <c r="V169" s="131"/>
      <c r="W169" s="131"/>
      <c r="X169" s="131"/>
      <c r="Y169" s="131"/>
      <c r="Z169" s="131"/>
      <c r="AA169" s="131"/>
    </row>
    <row r="170" spans="1:27" ht="12.75" customHeight="1">
      <c r="A170" s="88"/>
      <c r="B170" s="106" t="s">
        <v>193</v>
      </c>
      <c r="C170" s="106"/>
      <c r="D170" s="106" t="s">
        <v>115</v>
      </c>
      <c r="E170" s="107">
        <v>0</v>
      </c>
      <c r="F170" s="111"/>
      <c r="G170" s="121">
        <f>J170+K170+L170+M170+N170+O170+P170+Q170+R170+S170+T170+U170</f>
        <v>0</v>
      </c>
      <c r="H170" s="110">
        <v>0</v>
      </c>
      <c r="I170" s="107"/>
      <c r="J170" s="106">
        <v>0</v>
      </c>
      <c r="K170" s="106">
        <v>0</v>
      </c>
      <c r="L170" s="106">
        <v>0</v>
      </c>
      <c r="M170" s="106">
        <v>0</v>
      </c>
      <c r="N170" s="106">
        <v>0</v>
      </c>
      <c r="O170" s="106">
        <v>0</v>
      </c>
      <c r="P170" s="106">
        <v>0</v>
      </c>
      <c r="Q170" s="106">
        <v>0</v>
      </c>
      <c r="R170" s="106">
        <v>0</v>
      </c>
      <c r="S170" s="106">
        <v>0</v>
      </c>
      <c r="T170" s="106">
        <v>0</v>
      </c>
      <c r="U170" s="106">
        <v>0</v>
      </c>
      <c r="V170" s="131"/>
      <c r="W170" s="131"/>
      <c r="X170" s="131"/>
      <c r="Y170" s="131"/>
      <c r="Z170" s="131"/>
      <c r="AA170" s="131"/>
    </row>
    <row r="171" spans="1:27" ht="12.75" customHeight="1">
      <c r="A171" s="88"/>
      <c r="B171" s="106"/>
      <c r="C171" s="106"/>
      <c r="D171" s="106"/>
      <c r="E171" s="106"/>
      <c r="F171" s="106"/>
      <c r="G171" s="123"/>
      <c r="H171" s="110"/>
      <c r="I171" s="107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31"/>
      <c r="W171" s="131"/>
      <c r="X171" s="131"/>
      <c r="Y171" s="131"/>
      <c r="Z171" s="131"/>
      <c r="AA171" s="131"/>
    </row>
    <row r="172" spans="1:27" ht="12.75" customHeight="1">
      <c r="A172" s="88" t="s">
        <v>87</v>
      </c>
      <c r="B172" s="89" t="s">
        <v>194</v>
      </c>
      <c r="C172" s="89"/>
      <c r="D172" s="89" t="s">
        <v>28</v>
      </c>
      <c r="E172" s="89"/>
      <c r="F172" s="106"/>
      <c r="G172" s="123"/>
      <c r="H172" s="110"/>
      <c r="I172" s="132">
        <f>(H173)/1</f>
        <v>0.5238095238095238</v>
      </c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31"/>
      <c r="W172" s="131"/>
      <c r="X172" s="131"/>
      <c r="Y172" s="131"/>
      <c r="Z172" s="131"/>
      <c r="AA172" s="131"/>
    </row>
    <row r="173" spans="1:27" ht="28.5" customHeight="1">
      <c r="A173" s="88"/>
      <c r="B173" s="128" t="s">
        <v>195</v>
      </c>
      <c r="C173" s="106"/>
      <c r="D173" s="106" t="s">
        <v>115</v>
      </c>
      <c r="E173" s="107">
        <v>0.07</v>
      </c>
      <c r="F173" s="111">
        <v>210</v>
      </c>
      <c r="G173" s="121">
        <f>J173+K173+L173+M173+N173+O173+P173+Q173+R173+S173+T173+U173</f>
        <v>110</v>
      </c>
      <c r="H173" s="110">
        <f>(G173/F173)*100%</f>
        <v>0.5238095238095238</v>
      </c>
      <c r="I173" s="107"/>
      <c r="J173" s="106">
        <v>9</v>
      </c>
      <c r="K173" s="106">
        <v>16</v>
      </c>
      <c r="L173" s="106">
        <v>20</v>
      </c>
      <c r="M173" s="106">
        <v>12</v>
      </c>
      <c r="N173" s="106">
        <v>16</v>
      </c>
      <c r="O173" s="106">
        <v>6</v>
      </c>
      <c r="P173" s="106">
        <v>12</v>
      </c>
      <c r="Q173" s="106">
        <v>6</v>
      </c>
      <c r="R173" s="106">
        <v>2</v>
      </c>
      <c r="S173" s="106">
        <v>4</v>
      </c>
      <c r="T173" s="106">
        <v>1</v>
      </c>
      <c r="U173" s="106">
        <v>6</v>
      </c>
      <c r="V173" s="131"/>
      <c r="W173" s="131"/>
      <c r="X173" s="131"/>
      <c r="Y173" s="131"/>
      <c r="Z173" s="131"/>
      <c r="AA173" s="131"/>
    </row>
    <row r="174" spans="1:27" ht="12.75" customHeight="1">
      <c r="A174" s="88"/>
      <c r="B174" s="106" t="s">
        <v>196</v>
      </c>
      <c r="C174" s="106"/>
      <c r="D174" s="106" t="s">
        <v>115</v>
      </c>
      <c r="E174" s="107">
        <v>0.05</v>
      </c>
      <c r="F174" s="111"/>
      <c r="G174" s="121" t="s">
        <v>197</v>
      </c>
      <c r="H174" s="110">
        <v>0</v>
      </c>
      <c r="I174" s="107"/>
      <c r="J174" s="106">
        <v>0</v>
      </c>
      <c r="K174" s="106">
        <v>0</v>
      </c>
      <c r="L174" s="106">
        <v>0</v>
      </c>
      <c r="M174" s="106">
        <v>0</v>
      </c>
      <c r="N174" s="106">
        <v>0</v>
      </c>
      <c r="O174" s="106">
        <v>0</v>
      </c>
      <c r="P174" s="106">
        <v>0</v>
      </c>
      <c r="Q174" s="106">
        <v>0</v>
      </c>
      <c r="R174" s="106">
        <v>0</v>
      </c>
      <c r="S174" s="106">
        <v>0</v>
      </c>
      <c r="T174" s="106">
        <v>0</v>
      </c>
      <c r="U174" s="106">
        <v>0</v>
      </c>
      <c r="V174" s="131"/>
      <c r="W174" s="131"/>
      <c r="X174" s="131"/>
      <c r="Y174" s="131"/>
      <c r="Z174" s="131"/>
      <c r="AA174" s="131"/>
    </row>
    <row r="175" spans="1:27" ht="12.75" customHeight="1">
      <c r="A175" s="88"/>
      <c r="B175" s="106" t="s">
        <v>198</v>
      </c>
      <c r="C175" s="106"/>
      <c r="D175" s="106" t="s">
        <v>115</v>
      </c>
      <c r="E175" s="107">
        <v>0</v>
      </c>
      <c r="F175" s="111"/>
      <c r="G175" s="121" t="s">
        <v>197</v>
      </c>
      <c r="H175" s="110">
        <v>0</v>
      </c>
      <c r="I175" s="107"/>
      <c r="J175" s="106">
        <v>0</v>
      </c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0</v>
      </c>
      <c r="Q175" s="106">
        <v>0</v>
      </c>
      <c r="R175" s="106">
        <v>0</v>
      </c>
      <c r="S175" s="106">
        <v>0</v>
      </c>
      <c r="T175" s="106">
        <v>0</v>
      </c>
      <c r="U175" s="106">
        <v>0</v>
      </c>
      <c r="V175" s="131"/>
      <c r="W175" s="131"/>
      <c r="X175" s="131"/>
      <c r="Y175" s="131"/>
      <c r="Z175" s="131"/>
      <c r="AA175" s="131"/>
    </row>
    <row r="176" spans="1:27" ht="12.75" customHeight="1">
      <c r="A176" s="88"/>
      <c r="B176" s="89"/>
      <c r="C176" s="89"/>
      <c r="D176" s="89"/>
      <c r="E176" s="89"/>
      <c r="F176" s="106"/>
      <c r="G176" s="119"/>
      <c r="H176" s="110"/>
      <c r="I176" s="132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31"/>
      <c r="W176" s="131"/>
      <c r="X176" s="131"/>
      <c r="Y176" s="131"/>
      <c r="Z176" s="131"/>
      <c r="AA176" s="131"/>
    </row>
    <row r="177" spans="1:27" ht="12.75" customHeight="1">
      <c r="A177" s="88" t="s">
        <v>118</v>
      </c>
      <c r="B177" s="89" t="s">
        <v>199</v>
      </c>
      <c r="C177" s="89"/>
      <c r="D177" s="89" t="s">
        <v>28</v>
      </c>
      <c r="E177" s="89"/>
      <c r="F177" s="106"/>
      <c r="G177" s="119"/>
      <c r="H177" s="110"/>
      <c r="I177" s="132">
        <f>H181</f>
        <v>1</v>
      </c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31"/>
      <c r="W177" s="131"/>
      <c r="X177" s="131"/>
      <c r="Y177" s="131"/>
      <c r="Z177" s="131"/>
      <c r="AA177" s="131"/>
    </row>
    <row r="178" spans="1:27" ht="27.75" customHeight="1">
      <c r="A178" s="88"/>
      <c r="B178" s="128" t="s">
        <v>200</v>
      </c>
      <c r="C178" s="106"/>
      <c r="D178" s="106" t="s">
        <v>59</v>
      </c>
      <c r="E178" s="107">
        <v>1</v>
      </c>
      <c r="F178" s="111">
        <v>15</v>
      </c>
      <c r="G178" s="121">
        <v>15</v>
      </c>
      <c r="H178" s="110">
        <f>(G178/F178)*100%</f>
        <v>1</v>
      </c>
      <c r="I178" s="107">
        <v>1</v>
      </c>
      <c r="J178" s="106">
        <v>1</v>
      </c>
      <c r="K178" s="106">
        <v>1</v>
      </c>
      <c r="L178" s="106">
        <v>1</v>
      </c>
      <c r="M178" s="106">
        <v>1</v>
      </c>
      <c r="N178" s="106">
        <v>1</v>
      </c>
      <c r="O178" s="106">
        <v>2</v>
      </c>
      <c r="P178" s="106">
        <v>2</v>
      </c>
      <c r="Q178" s="106">
        <v>1</v>
      </c>
      <c r="R178" s="106">
        <v>1</v>
      </c>
      <c r="S178" s="106">
        <v>3</v>
      </c>
      <c r="T178" s="106">
        <v>2</v>
      </c>
      <c r="U178" s="106">
        <v>1</v>
      </c>
      <c r="V178" s="131"/>
      <c r="W178" s="131"/>
      <c r="X178" s="131"/>
      <c r="Y178" s="131"/>
      <c r="Z178" s="131"/>
      <c r="AA178" s="131"/>
    </row>
    <row r="179" spans="1:27" ht="39.75" customHeight="1">
      <c r="A179" s="88"/>
      <c r="B179" s="128" t="s">
        <v>201</v>
      </c>
      <c r="C179" s="106"/>
      <c r="D179" s="106" t="s">
        <v>115</v>
      </c>
      <c r="E179" s="107">
        <v>1</v>
      </c>
      <c r="F179" s="111">
        <v>25</v>
      </c>
      <c r="G179" s="121">
        <v>25</v>
      </c>
      <c r="H179" s="110">
        <f>(G179/F179)*100%</f>
        <v>1</v>
      </c>
      <c r="I179" s="107">
        <v>1</v>
      </c>
      <c r="J179" s="106">
        <v>2</v>
      </c>
      <c r="K179" s="106">
        <v>2</v>
      </c>
      <c r="L179" s="106">
        <v>2</v>
      </c>
      <c r="M179" s="106">
        <v>2</v>
      </c>
      <c r="N179" s="106">
        <v>2</v>
      </c>
      <c r="O179" s="106">
        <v>2</v>
      </c>
      <c r="P179" s="106">
        <v>2</v>
      </c>
      <c r="Q179" s="106">
        <v>2</v>
      </c>
      <c r="R179" s="106">
        <v>2</v>
      </c>
      <c r="S179" s="106">
        <v>3</v>
      </c>
      <c r="T179" s="106">
        <v>2</v>
      </c>
      <c r="U179" s="106">
        <v>2</v>
      </c>
      <c r="V179" s="131"/>
      <c r="W179" s="131"/>
      <c r="X179" s="131"/>
      <c r="Y179" s="131"/>
      <c r="Z179" s="131"/>
      <c r="AA179" s="131"/>
    </row>
    <row r="180" spans="1:27" ht="12.75" customHeight="1">
      <c r="A180" s="88"/>
      <c r="B180" s="106" t="s">
        <v>202</v>
      </c>
      <c r="C180" s="106"/>
      <c r="D180" s="106" t="s">
        <v>115</v>
      </c>
      <c r="E180" s="107">
        <v>1</v>
      </c>
      <c r="F180" s="111">
        <v>31</v>
      </c>
      <c r="G180" s="121">
        <v>31</v>
      </c>
      <c r="H180" s="110">
        <f>(G180/F180)*100%</f>
        <v>1</v>
      </c>
      <c r="I180" s="107"/>
      <c r="J180" s="106">
        <v>2</v>
      </c>
      <c r="K180" s="106">
        <v>3</v>
      </c>
      <c r="L180" s="106">
        <v>3</v>
      </c>
      <c r="M180" s="106">
        <v>3</v>
      </c>
      <c r="N180" s="106">
        <v>3</v>
      </c>
      <c r="O180" s="106">
        <v>2</v>
      </c>
      <c r="P180" s="106">
        <v>3</v>
      </c>
      <c r="Q180" s="106">
        <v>3</v>
      </c>
      <c r="R180" s="106">
        <v>2</v>
      </c>
      <c r="S180" s="106">
        <v>3</v>
      </c>
      <c r="T180" s="106">
        <v>2</v>
      </c>
      <c r="U180" s="106">
        <v>2</v>
      </c>
      <c r="V180" s="131"/>
      <c r="W180" s="131"/>
      <c r="X180" s="131"/>
      <c r="Y180" s="131"/>
      <c r="Z180" s="131"/>
      <c r="AA180" s="131"/>
    </row>
    <row r="181" spans="1:27" ht="41.25" customHeight="1">
      <c r="A181" s="88"/>
      <c r="B181" s="128" t="s">
        <v>203</v>
      </c>
      <c r="C181" s="106"/>
      <c r="D181" s="106" t="s">
        <v>115</v>
      </c>
      <c r="E181" s="107">
        <v>1</v>
      </c>
      <c r="F181" s="111">
        <v>34</v>
      </c>
      <c r="G181" s="121">
        <v>34</v>
      </c>
      <c r="H181" s="110">
        <f>(G181/F181)*100%</f>
        <v>1</v>
      </c>
      <c r="I181" s="105"/>
      <c r="J181" s="106">
        <v>2</v>
      </c>
      <c r="K181" s="106">
        <v>2</v>
      </c>
      <c r="L181" s="106">
        <v>4</v>
      </c>
      <c r="M181" s="106">
        <v>4</v>
      </c>
      <c r="N181" s="106">
        <v>2</v>
      </c>
      <c r="O181" s="106">
        <v>4</v>
      </c>
      <c r="P181" s="106">
        <v>3</v>
      </c>
      <c r="Q181" s="106">
        <v>4</v>
      </c>
      <c r="R181" s="106">
        <v>4</v>
      </c>
      <c r="S181" s="106">
        <v>3</v>
      </c>
      <c r="T181" s="106">
        <v>2</v>
      </c>
      <c r="U181" s="106">
        <v>0</v>
      </c>
      <c r="V181" s="131"/>
      <c r="W181" s="131"/>
      <c r="X181" s="131"/>
      <c r="Y181" s="131"/>
      <c r="Z181" s="131"/>
      <c r="AA181" s="131"/>
    </row>
    <row r="182" spans="1:27" ht="12.75" customHeight="1">
      <c r="A182" s="88"/>
      <c r="B182" s="89"/>
      <c r="C182" s="89"/>
      <c r="D182" s="89"/>
      <c r="E182" s="89"/>
      <c r="F182" s="106"/>
      <c r="G182" s="119"/>
      <c r="H182" s="110"/>
      <c r="I182" s="132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31"/>
      <c r="W182" s="131"/>
      <c r="X182" s="131"/>
      <c r="Y182" s="131"/>
      <c r="Z182" s="131"/>
      <c r="AA182" s="131"/>
    </row>
    <row r="183" spans="1:27" ht="12.75" customHeight="1">
      <c r="A183" s="88" t="s">
        <v>126</v>
      </c>
      <c r="B183" s="89" t="s">
        <v>204</v>
      </c>
      <c r="C183" s="89"/>
      <c r="D183" s="89" t="s">
        <v>28</v>
      </c>
      <c r="E183" s="89"/>
      <c r="F183" s="106"/>
      <c r="G183" s="119"/>
      <c r="H183" s="110"/>
      <c r="I183" s="132" t="e">
        <f>(H184+H185)/2</f>
        <v>#DIV/0!</v>
      </c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31"/>
      <c r="W183" s="131"/>
      <c r="X183" s="131"/>
      <c r="Y183" s="131"/>
      <c r="Z183" s="131"/>
      <c r="AA183" s="131"/>
    </row>
    <row r="184" spans="1:27" ht="12.75" customHeight="1">
      <c r="A184" s="88"/>
      <c r="B184" s="106" t="s">
        <v>205</v>
      </c>
      <c r="C184" s="106"/>
      <c r="D184" s="106" t="s">
        <v>115</v>
      </c>
      <c r="E184" s="107">
        <v>0</v>
      </c>
      <c r="F184" s="111">
        <v>0</v>
      </c>
      <c r="G184" s="121">
        <f>J184+K184+L184+M184+N184+O184+P184+Q184+R184+S184+T184+U184</f>
        <v>0</v>
      </c>
      <c r="H184" s="110" t="e">
        <f>(G184/F184)*100%</f>
        <v>#DIV/0!</v>
      </c>
      <c r="I184" s="107"/>
      <c r="J184" s="106">
        <v>0</v>
      </c>
      <c r="K184" s="106">
        <v>0</v>
      </c>
      <c r="L184" s="106">
        <v>0</v>
      </c>
      <c r="M184" s="106">
        <v>0</v>
      </c>
      <c r="N184" s="106">
        <v>0</v>
      </c>
      <c r="O184" s="106">
        <v>0</v>
      </c>
      <c r="P184" s="106">
        <v>0</v>
      </c>
      <c r="Q184" s="106">
        <v>0</v>
      </c>
      <c r="R184" s="106">
        <v>0</v>
      </c>
      <c r="S184" s="106">
        <v>0</v>
      </c>
      <c r="T184" s="106">
        <v>0</v>
      </c>
      <c r="U184" s="106">
        <v>0</v>
      </c>
      <c r="V184" s="131"/>
      <c r="W184" s="131"/>
      <c r="X184" s="131"/>
      <c r="Y184" s="131"/>
      <c r="Z184" s="131"/>
      <c r="AA184" s="131"/>
    </row>
    <row r="185" spans="1:27" ht="12.75" customHeight="1">
      <c r="A185" s="88"/>
      <c r="B185" s="106" t="s">
        <v>206</v>
      </c>
      <c r="C185" s="106"/>
      <c r="D185" s="106" t="s">
        <v>59</v>
      </c>
      <c r="E185" s="107">
        <v>0.75</v>
      </c>
      <c r="F185" s="111">
        <v>4</v>
      </c>
      <c r="G185" s="121">
        <f>J185+K185+L185+M185+N185+O185+P185+Q185+R185+S185+T185+U185</f>
        <v>0</v>
      </c>
      <c r="H185" s="110">
        <f>(G185/F185)*100%</f>
        <v>0</v>
      </c>
      <c r="I185" s="107"/>
      <c r="J185" s="106">
        <v>0</v>
      </c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0</v>
      </c>
      <c r="Q185" s="106">
        <v>0</v>
      </c>
      <c r="R185" s="106">
        <v>0</v>
      </c>
      <c r="S185" s="106">
        <v>0</v>
      </c>
      <c r="T185" s="106">
        <v>0</v>
      </c>
      <c r="U185" s="106">
        <v>0</v>
      </c>
      <c r="V185" s="131"/>
      <c r="W185" s="131"/>
      <c r="X185" s="131"/>
      <c r="Y185" s="131"/>
      <c r="Z185" s="131"/>
      <c r="AA185" s="131"/>
    </row>
    <row r="186" spans="1:27" ht="12.75" customHeight="1">
      <c r="A186" s="88"/>
      <c r="B186" s="106" t="s">
        <v>207</v>
      </c>
      <c r="C186" s="106"/>
      <c r="D186" s="106" t="s">
        <v>115</v>
      </c>
      <c r="E186" s="107">
        <v>0</v>
      </c>
      <c r="F186" s="111">
        <v>6</v>
      </c>
      <c r="G186" s="121">
        <f>J186+K186+L186+M186+N186+O186+P186+Q186+R186+S186+T186+U186</f>
        <v>0</v>
      </c>
      <c r="H186" s="110">
        <f>(G186/F186)*100%</f>
        <v>0</v>
      </c>
      <c r="I186" s="107"/>
      <c r="J186" s="106">
        <v>0</v>
      </c>
      <c r="K186" s="106">
        <v>0</v>
      </c>
      <c r="L186" s="106">
        <v>0</v>
      </c>
      <c r="M186" s="106">
        <v>0</v>
      </c>
      <c r="N186" s="106">
        <v>0</v>
      </c>
      <c r="O186" s="106">
        <v>0</v>
      </c>
      <c r="P186" s="106">
        <v>0</v>
      </c>
      <c r="Q186" s="106">
        <v>0</v>
      </c>
      <c r="R186" s="106">
        <v>0</v>
      </c>
      <c r="S186" s="106">
        <v>0</v>
      </c>
      <c r="T186" s="106">
        <v>0</v>
      </c>
      <c r="U186" s="106">
        <v>0</v>
      </c>
      <c r="V186" s="131"/>
      <c r="W186" s="131"/>
      <c r="X186" s="131"/>
      <c r="Y186" s="131"/>
      <c r="Z186" s="131"/>
      <c r="AA186" s="131"/>
    </row>
    <row r="187" spans="1:27" ht="12.75" customHeight="1">
      <c r="A187" s="88"/>
      <c r="B187" s="106" t="s">
        <v>208</v>
      </c>
      <c r="C187" s="106"/>
      <c r="D187" s="106" t="s">
        <v>115</v>
      </c>
      <c r="E187" s="107">
        <v>0</v>
      </c>
      <c r="F187" s="111">
        <v>0</v>
      </c>
      <c r="G187" s="121">
        <f>J187+K187+L187+M187+N187+O187+P187+Q187+R187+S187+T187+U187</f>
        <v>0</v>
      </c>
      <c r="H187" s="110" t="e">
        <f>(G187/F187)*100%</f>
        <v>#DIV/0!</v>
      </c>
      <c r="I187" s="107"/>
      <c r="J187" s="106">
        <v>0</v>
      </c>
      <c r="K187" s="106">
        <v>0</v>
      </c>
      <c r="L187" s="106">
        <v>0</v>
      </c>
      <c r="M187" s="106">
        <v>0</v>
      </c>
      <c r="N187" s="106">
        <v>0</v>
      </c>
      <c r="O187" s="106">
        <v>0</v>
      </c>
      <c r="P187" s="106">
        <v>0</v>
      </c>
      <c r="Q187" s="106">
        <v>0</v>
      </c>
      <c r="R187" s="106">
        <v>0</v>
      </c>
      <c r="S187" s="106">
        <v>0</v>
      </c>
      <c r="T187" s="106">
        <v>0</v>
      </c>
      <c r="U187" s="106">
        <v>0</v>
      </c>
      <c r="V187" s="131"/>
      <c r="W187" s="131"/>
      <c r="X187" s="131"/>
      <c r="Y187" s="131"/>
      <c r="Z187" s="131"/>
      <c r="AA187" s="131"/>
    </row>
    <row r="188" spans="1:27" ht="12.75" customHeight="1">
      <c r="A188" s="88"/>
      <c r="B188" s="89"/>
      <c r="C188" s="89"/>
      <c r="D188" s="89"/>
      <c r="E188" s="89"/>
      <c r="F188" s="89"/>
      <c r="G188" s="119"/>
      <c r="H188" s="110"/>
      <c r="I188" s="132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31"/>
      <c r="W188" s="131"/>
      <c r="X188" s="131"/>
      <c r="Y188" s="131"/>
      <c r="Z188" s="131"/>
      <c r="AA188" s="131"/>
    </row>
    <row r="189" spans="1:27" ht="12.75" customHeight="1">
      <c r="A189" s="88" t="s">
        <v>172</v>
      </c>
      <c r="B189" s="89" t="s">
        <v>209</v>
      </c>
      <c r="C189" s="89"/>
      <c r="D189" s="89"/>
      <c r="E189" s="89"/>
      <c r="F189" s="89"/>
      <c r="G189" s="119"/>
      <c r="H189" s="110"/>
      <c r="I189" s="132">
        <f>(H190+H191+H193+H194+H196)/5</f>
        <v>0.8463734789690524</v>
      </c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31"/>
      <c r="W189" s="131"/>
      <c r="X189" s="131"/>
      <c r="Y189" s="131"/>
      <c r="Z189" s="131"/>
      <c r="AA189" s="131"/>
    </row>
    <row r="190" spans="1:27" ht="12.75" customHeight="1">
      <c r="A190" s="88"/>
      <c r="B190" s="106" t="s">
        <v>210</v>
      </c>
      <c r="C190" s="106"/>
      <c r="D190" s="106" t="s">
        <v>59</v>
      </c>
      <c r="E190" s="107">
        <v>0.5</v>
      </c>
      <c r="F190" s="111">
        <v>15</v>
      </c>
      <c r="G190" s="121">
        <f>J190+K190+L190+M190+N190+O190+P190+Q190+R190+S190+T190+U190</f>
        <v>15</v>
      </c>
      <c r="H190" s="110">
        <f aca="true" t="shared" si="1" ref="H190:H196">(G190/F190)*100%</f>
        <v>1</v>
      </c>
      <c r="I190" s="107"/>
      <c r="J190" s="106">
        <v>0</v>
      </c>
      <c r="K190" s="106">
        <v>2</v>
      </c>
      <c r="L190" s="106">
        <v>4</v>
      </c>
      <c r="M190" s="106">
        <v>2</v>
      </c>
      <c r="N190" s="106">
        <v>0</v>
      </c>
      <c r="O190" s="106">
        <v>2</v>
      </c>
      <c r="P190" s="106">
        <v>2</v>
      </c>
      <c r="Q190" s="106">
        <v>2</v>
      </c>
      <c r="R190" s="106">
        <v>0</v>
      </c>
      <c r="S190" s="106">
        <v>0</v>
      </c>
      <c r="T190" s="106">
        <v>1</v>
      </c>
      <c r="U190" s="106">
        <v>0</v>
      </c>
      <c r="V190" s="131"/>
      <c r="W190" s="131"/>
      <c r="X190" s="131"/>
      <c r="Y190" s="131"/>
      <c r="Z190" s="131"/>
      <c r="AA190" s="131"/>
    </row>
    <row r="191" spans="1:27" ht="12.75" customHeight="1">
      <c r="A191" s="88"/>
      <c r="B191" s="106" t="s">
        <v>211</v>
      </c>
      <c r="C191" s="106"/>
      <c r="D191" s="106" t="s">
        <v>212</v>
      </c>
      <c r="E191" s="107">
        <v>1</v>
      </c>
      <c r="F191" s="111">
        <v>7</v>
      </c>
      <c r="G191" s="121">
        <v>7</v>
      </c>
      <c r="H191" s="110">
        <f t="shared" si="1"/>
        <v>1</v>
      </c>
      <c r="I191" s="107"/>
      <c r="J191" s="106">
        <v>2</v>
      </c>
      <c r="K191" s="106">
        <v>2</v>
      </c>
      <c r="L191" s="106">
        <v>0</v>
      </c>
      <c r="M191" s="106">
        <v>0</v>
      </c>
      <c r="N191" s="106">
        <v>0</v>
      </c>
      <c r="O191" s="106">
        <v>1</v>
      </c>
      <c r="P191" s="106">
        <v>2</v>
      </c>
      <c r="Q191" s="106">
        <v>0</v>
      </c>
      <c r="R191" s="106">
        <v>0</v>
      </c>
      <c r="S191" s="106">
        <v>0</v>
      </c>
      <c r="T191" s="106">
        <v>0</v>
      </c>
      <c r="U191" s="106">
        <v>0</v>
      </c>
      <c r="V191" s="131"/>
      <c r="W191" s="131"/>
      <c r="X191" s="131"/>
      <c r="Y191" s="131"/>
      <c r="Z191" s="131"/>
      <c r="AA191" s="131"/>
    </row>
    <row r="192" spans="1:27" ht="12.75" customHeight="1">
      <c r="A192" s="88"/>
      <c r="B192" s="106" t="s">
        <v>213</v>
      </c>
      <c r="C192" s="106"/>
      <c r="D192" s="106" t="s">
        <v>212</v>
      </c>
      <c r="E192" s="107">
        <v>0.8</v>
      </c>
      <c r="F192" s="111">
        <v>6</v>
      </c>
      <c r="G192" s="121">
        <f>J192+K192+L192+M192+N192+O192+P192+Q192+R192+S192+T192+U192</f>
        <v>6</v>
      </c>
      <c r="H192" s="110">
        <f t="shared" si="1"/>
        <v>1</v>
      </c>
      <c r="I192" s="107"/>
      <c r="J192" s="106">
        <v>0</v>
      </c>
      <c r="K192" s="106">
        <v>0</v>
      </c>
      <c r="L192" s="106">
        <v>0</v>
      </c>
      <c r="M192" s="106">
        <v>6</v>
      </c>
      <c r="N192" s="106">
        <v>0</v>
      </c>
      <c r="O192" s="106">
        <v>0</v>
      </c>
      <c r="P192" s="106">
        <v>0</v>
      </c>
      <c r="Q192" s="106">
        <v>0</v>
      </c>
      <c r="R192" s="106">
        <v>0</v>
      </c>
      <c r="S192" s="106">
        <v>0</v>
      </c>
      <c r="T192" s="106">
        <v>0</v>
      </c>
      <c r="U192" s="106">
        <v>0</v>
      </c>
      <c r="V192" s="131"/>
      <c r="W192" s="131"/>
      <c r="X192" s="131"/>
      <c r="Y192" s="131"/>
      <c r="Z192" s="131"/>
      <c r="AA192" s="131"/>
    </row>
    <row r="193" spans="1:27" ht="12.75" customHeight="1">
      <c r="A193" s="88"/>
      <c r="B193" s="106" t="s">
        <v>214</v>
      </c>
      <c r="C193" s="106"/>
      <c r="D193" s="106" t="s">
        <v>33</v>
      </c>
      <c r="E193" s="107">
        <v>0.8</v>
      </c>
      <c r="F193" s="111">
        <v>6</v>
      </c>
      <c r="G193" s="121">
        <v>6</v>
      </c>
      <c r="H193" s="110">
        <f t="shared" si="1"/>
        <v>1</v>
      </c>
      <c r="I193" s="107"/>
      <c r="J193" s="106">
        <v>0</v>
      </c>
      <c r="K193" s="106">
        <v>2</v>
      </c>
      <c r="L193" s="106">
        <v>2</v>
      </c>
      <c r="M193" s="106">
        <v>1</v>
      </c>
      <c r="N193" s="106">
        <v>0</v>
      </c>
      <c r="O193" s="106">
        <v>0</v>
      </c>
      <c r="P193" s="106">
        <v>0</v>
      </c>
      <c r="Q193" s="106">
        <v>0</v>
      </c>
      <c r="R193" s="106">
        <v>2</v>
      </c>
      <c r="S193" s="106">
        <v>0</v>
      </c>
      <c r="T193" s="106">
        <v>0</v>
      </c>
      <c r="U193" s="106">
        <v>0</v>
      </c>
      <c r="V193" s="131"/>
      <c r="W193" s="131"/>
      <c r="X193" s="131"/>
      <c r="Y193" s="131"/>
      <c r="Z193" s="131"/>
      <c r="AA193" s="131"/>
    </row>
    <row r="194" spans="1:27" ht="12.75" customHeight="1">
      <c r="A194" s="88"/>
      <c r="B194" s="106" t="s">
        <v>215</v>
      </c>
      <c r="C194" s="106"/>
      <c r="D194" s="106" t="s">
        <v>109</v>
      </c>
      <c r="E194" s="107">
        <v>0.8</v>
      </c>
      <c r="F194" s="111">
        <v>497</v>
      </c>
      <c r="G194" s="121">
        <f>J194+K194+L194+M194+N194+O194+P194+Q194+R194+S194+T194+U194</f>
        <v>335</v>
      </c>
      <c r="H194" s="110">
        <f t="shared" si="1"/>
        <v>0.6740442655935613</v>
      </c>
      <c r="I194" s="107"/>
      <c r="J194" s="106">
        <v>31</v>
      </c>
      <c r="K194" s="106">
        <v>34</v>
      </c>
      <c r="L194" s="106">
        <v>26</v>
      </c>
      <c r="M194" s="106">
        <v>43</v>
      </c>
      <c r="N194" s="106">
        <v>33</v>
      </c>
      <c r="O194" s="106">
        <v>23</v>
      </c>
      <c r="P194" s="106">
        <v>19</v>
      </c>
      <c r="Q194" s="106">
        <v>26</v>
      </c>
      <c r="R194" s="106">
        <v>21</v>
      </c>
      <c r="S194" s="106">
        <v>38</v>
      </c>
      <c r="T194" s="106">
        <v>24</v>
      </c>
      <c r="U194" s="106">
        <v>17</v>
      </c>
      <c r="V194" s="131"/>
      <c r="W194" s="131"/>
      <c r="X194" s="131"/>
      <c r="Y194" s="131"/>
      <c r="Z194" s="131"/>
      <c r="AA194" s="131"/>
    </row>
    <row r="195" spans="1:27" ht="12.75" customHeight="1">
      <c r="A195" s="88"/>
      <c r="B195" s="106" t="s">
        <v>216</v>
      </c>
      <c r="C195" s="106"/>
      <c r="D195" s="106" t="s">
        <v>115</v>
      </c>
      <c r="E195" s="107">
        <v>1</v>
      </c>
      <c r="F195" s="111">
        <v>80</v>
      </c>
      <c r="G195" s="121">
        <f>J195+K195+L195+M195+N195+O195+P195+Q195+R195+S195+T195+U195</f>
        <v>63</v>
      </c>
      <c r="H195" s="110">
        <f t="shared" si="1"/>
        <v>0.7875</v>
      </c>
      <c r="I195" s="107"/>
      <c r="J195" s="106">
        <v>7</v>
      </c>
      <c r="K195" s="106">
        <v>6</v>
      </c>
      <c r="L195" s="106">
        <v>4</v>
      </c>
      <c r="M195" s="106">
        <v>0</v>
      </c>
      <c r="N195" s="106">
        <v>4</v>
      </c>
      <c r="O195" s="106">
        <v>2</v>
      </c>
      <c r="P195" s="106">
        <v>13</v>
      </c>
      <c r="Q195" s="106">
        <v>4</v>
      </c>
      <c r="R195" s="106">
        <v>7</v>
      </c>
      <c r="S195" s="106">
        <v>4</v>
      </c>
      <c r="T195" s="106">
        <v>5</v>
      </c>
      <c r="U195" s="106">
        <v>7</v>
      </c>
      <c r="V195" s="131"/>
      <c r="W195" s="131"/>
      <c r="X195" s="131"/>
      <c r="Y195" s="131"/>
      <c r="Z195" s="131"/>
      <c r="AA195" s="131"/>
    </row>
    <row r="196" spans="1:27" ht="12.75" customHeight="1">
      <c r="A196" s="88"/>
      <c r="B196" s="106" t="s">
        <v>217</v>
      </c>
      <c r="C196" s="106"/>
      <c r="D196" s="106" t="s">
        <v>115</v>
      </c>
      <c r="E196" s="107">
        <v>1</v>
      </c>
      <c r="F196" s="111">
        <v>294</v>
      </c>
      <c r="G196" s="121">
        <f>J196+K196+L196+M196+N196+O196+P196+Q196+R196+S196+T196+U196</f>
        <v>164</v>
      </c>
      <c r="H196" s="110">
        <f t="shared" si="1"/>
        <v>0.5578231292517006</v>
      </c>
      <c r="I196" s="107"/>
      <c r="J196" s="106">
        <v>21</v>
      </c>
      <c r="K196" s="106">
        <v>16</v>
      </c>
      <c r="L196" s="106">
        <v>11</v>
      </c>
      <c r="M196" s="106">
        <v>11</v>
      </c>
      <c r="N196" s="106">
        <v>8</v>
      </c>
      <c r="O196" s="106">
        <v>6</v>
      </c>
      <c r="P196" s="106">
        <v>25</v>
      </c>
      <c r="Q196" s="106">
        <v>18</v>
      </c>
      <c r="R196" s="106">
        <v>13</v>
      </c>
      <c r="S196" s="106">
        <v>7</v>
      </c>
      <c r="T196" s="106">
        <v>23</v>
      </c>
      <c r="U196" s="106">
        <v>5</v>
      </c>
      <c r="V196" s="131"/>
      <c r="W196" s="131"/>
      <c r="X196" s="131"/>
      <c r="Y196" s="131"/>
      <c r="Z196" s="131"/>
      <c r="AA196" s="131"/>
    </row>
    <row r="197" spans="1:27" ht="12.75" customHeight="1">
      <c r="A197" s="88"/>
      <c r="B197" s="106"/>
      <c r="C197" s="106"/>
      <c r="D197" s="106"/>
      <c r="E197" s="106"/>
      <c r="F197" s="106"/>
      <c r="G197" s="123"/>
      <c r="H197" s="110"/>
      <c r="I197" s="107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31"/>
      <c r="W197" s="131"/>
      <c r="X197" s="131"/>
      <c r="Y197" s="131"/>
      <c r="Z197" s="131"/>
      <c r="AA197" s="131"/>
    </row>
    <row r="198" spans="1:27" ht="12.75" customHeight="1">
      <c r="A198" s="88" t="s">
        <v>218</v>
      </c>
      <c r="B198" s="89" t="s">
        <v>219</v>
      </c>
      <c r="C198" s="89"/>
      <c r="D198" s="89"/>
      <c r="E198" s="89"/>
      <c r="F198" s="106"/>
      <c r="G198" s="123"/>
      <c r="H198" s="110"/>
      <c r="I198" s="132">
        <f>(H199+H200+H201)/3</f>
        <v>1</v>
      </c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31"/>
      <c r="W198" s="131"/>
      <c r="X198" s="131"/>
      <c r="Y198" s="131"/>
      <c r="Z198" s="131"/>
      <c r="AA198" s="131"/>
    </row>
    <row r="199" spans="1:27" ht="12.75" customHeight="1">
      <c r="A199" s="88"/>
      <c r="B199" s="106" t="s">
        <v>220</v>
      </c>
      <c r="C199" s="106"/>
      <c r="D199" s="106" t="s">
        <v>221</v>
      </c>
      <c r="E199" s="107">
        <v>0.8</v>
      </c>
      <c r="F199" s="111">
        <v>98</v>
      </c>
      <c r="G199" s="121">
        <f>J199+K199+L199+M199+N199+O199+P199+Q199+R199+S199+T199+U199</f>
        <v>98</v>
      </c>
      <c r="H199" s="110">
        <f>(G199/F199)*100%</f>
        <v>1</v>
      </c>
      <c r="I199" s="107"/>
      <c r="J199" s="106">
        <v>2</v>
      </c>
      <c r="K199" s="106">
        <v>0</v>
      </c>
      <c r="L199" s="106">
        <v>2</v>
      </c>
      <c r="M199" s="106">
        <v>3</v>
      </c>
      <c r="N199" s="106">
        <v>3</v>
      </c>
      <c r="O199" s="106">
        <v>0</v>
      </c>
      <c r="P199" s="106">
        <v>3</v>
      </c>
      <c r="Q199" s="106">
        <v>2</v>
      </c>
      <c r="R199" s="106">
        <v>2</v>
      </c>
      <c r="S199" s="106">
        <v>3</v>
      </c>
      <c r="T199" s="106">
        <v>77</v>
      </c>
      <c r="U199" s="106">
        <v>1</v>
      </c>
      <c r="V199" s="131"/>
      <c r="W199" s="131"/>
      <c r="X199" s="131"/>
      <c r="Y199" s="131"/>
      <c r="Z199" s="131"/>
      <c r="AA199" s="131"/>
    </row>
    <row r="200" spans="1:27" ht="12.75" customHeight="1">
      <c r="A200" s="88"/>
      <c r="B200" s="106" t="s">
        <v>222</v>
      </c>
      <c r="C200" s="106"/>
      <c r="D200" s="106" t="s">
        <v>59</v>
      </c>
      <c r="E200" s="107">
        <v>0.8</v>
      </c>
      <c r="F200" s="111">
        <v>21</v>
      </c>
      <c r="G200" s="121">
        <f>J200+K200+L200+M200+N200+O200+P200+Q200+R200+S200+T200+U200</f>
        <v>21</v>
      </c>
      <c r="H200" s="110">
        <f>(G200/F200)*100%</f>
        <v>1</v>
      </c>
      <c r="I200" s="107"/>
      <c r="J200" s="106">
        <v>2</v>
      </c>
      <c r="K200" s="106">
        <v>0</v>
      </c>
      <c r="L200" s="106">
        <v>2</v>
      </c>
      <c r="M200" s="106">
        <v>3</v>
      </c>
      <c r="N200" s="106">
        <v>3</v>
      </c>
      <c r="O200" s="106">
        <v>0</v>
      </c>
      <c r="P200" s="106">
        <v>3</v>
      </c>
      <c r="Q200" s="106">
        <v>2</v>
      </c>
      <c r="R200" s="106">
        <v>2</v>
      </c>
      <c r="S200" s="106">
        <v>3</v>
      </c>
      <c r="T200" s="106">
        <v>0</v>
      </c>
      <c r="U200" s="106">
        <v>1</v>
      </c>
      <c r="V200" s="131"/>
      <c r="W200" s="131"/>
      <c r="X200" s="131"/>
      <c r="Y200" s="131"/>
      <c r="Z200" s="131"/>
      <c r="AA200" s="131"/>
    </row>
    <row r="201" spans="1:27" ht="28.5" customHeight="1">
      <c r="A201" s="88"/>
      <c r="B201" s="128" t="s">
        <v>223</v>
      </c>
      <c r="C201" s="106"/>
      <c r="D201" s="106" t="s">
        <v>221</v>
      </c>
      <c r="E201" s="107">
        <v>0.8</v>
      </c>
      <c r="F201" s="111">
        <v>98</v>
      </c>
      <c r="G201" s="121">
        <f>J201+K201+L201+M201+N201+O201+P201+Q201+R201+S201+T201+U201</f>
        <v>98</v>
      </c>
      <c r="H201" s="110">
        <f>(G201/F201)*100%</f>
        <v>1</v>
      </c>
      <c r="I201" s="107"/>
      <c r="J201" s="106">
        <v>2</v>
      </c>
      <c r="K201" s="106">
        <v>0</v>
      </c>
      <c r="L201" s="106">
        <v>2</v>
      </c>
      <c r="M201" s="106">
        <v>3</v>
      </c>
      <c r="N201" s="106">
        <v>3</v>
      </c>
      <c r="O201" s="106">
        <v>0</v>
      </c>
      <c r="P201" s="106">
        <v>3</v>
      </c>
      <c r="Q201" s="106">
        <v>2</v>
      </c>
      <c r="R201" s="106">
        <v>2</v>
      </c>
      <c r="S201" s="106">
        <v>3</v>
      </c>
      <c r="T201" s="106">
        <v>77</v>
      </c>
      <c r="U201" s="106">
        <v>1</v>
      </c>
      <c r="V201" s="131"/>
      <c r="W201" s="131"/>
      <c r="X201" s="131"/>
      <c r="Y201" s="131"/>
      <c r="Z201" s="131"/>
      <c r="AA201" s="131"/>
    </row>
    <row r="202" spans="1:27" ht="12.75" customHeight="1">
      <c r="A202" s="88"/>
      <c r="B202" s="106"/>
      <c r="C202" s="106"/>
      <c r="D202" s="106"/>
      <c r="E202" s="106"/>
      <c r="F202" s="106"/>
      <c r="G202" s="119"/>
      <c r="H202" s="110"/>
      <c r="I202" s="107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31"/>
      <c r="W202" s="131"/>
      <c r="X202" s="131"/>
      <c r="Y202" s="131"/>
      <c r="Z202" s="131"/>
      <c r="AA202" s="131"/>
    </row>
    <row r="203" spans="1:27" ht="12.75" customHeight="1">
      <c r="A203" s="88" t="s">
        <v>224</v>
      </c>
      <c r="B203" s="89" t="s">
        <v>225</v>
      </c>
      <c r="C203" s="89"/>
      <c r="D203" s="89" t="s">
        <v>28</v>
      </c>
      <c r="E203" s="89"/>
      <c r="F203" s="106"/>
      <c r="G203" s="119"/>
      <c r="H203" s="110"/>
      <c r="I203" s="132">
        <f>(H204+H205)/2</f>
        <v>1</v>
      </c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31"/>
      <c r="W203" s="131"/>
      <c r="X203" s="131"/>
      <c r="Y203" s="131"/>
      <c r="Z203" s="131"/>
      <c r="AA203" s="131"/>
    </row>
    <row r="204" spans="1:27" ht="12.75" customHeight="1">
      <c r="A204" s="88"/>
      <c r="B204" s="106" t="s">
        <v>226</v>
      </c>
      <c r="C204" s="106"/>
      <c r="D204" s="106" t="s">
        <v>221</v>
      </c>
      <c r="E204" s="107">
        <v>1</v>
      </c>
      <c r="F204" s="111">
        <v>120</v>
      </c>
      <c r="G204" s="121">
        <f>J204+K204+L204+M204+N204+O204+P204+Q204+R204+S204+T204+U204</f>
        <v>120</v>
      </c>
      <c r="H204" s="110">
        <f>(G204/F204)*100%</f>
        <v>1</v>
      </c>
      <c r="I204" s="107"/>
      <c r="J204" s="106">
        <v>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0</v>
      </c>
      <c r="Q204" s="106">
        <v>0</v>
      </c>
      <c r="R204" s="106">
        <v>60</v>
      </c>
      <c r="S204" s="106">
        <v>60</v>
      </c>
      <c r="T204" s="106">
        <v>0</v>
      </c>
      <c r="U204" s="106">
        <v>0</v>
      </c>
      <c r="V204" s="131"/>
      <c r="W204" s="131"/>
      <c r="X204" s="131"/>
      <c r="Y204" s="131"/>
      <c r="Z204" s="131"/>
      <c r="AA204" s="131"/>
    </row>
    <row r="205" spans="1:27" ht="12.75" customHeight="1">
      <c r="A205" s="88"/>
      <c r="B205" s="106" t="s">
        <v>227</v>
      </c>
      <c r="C205" s="106"/>
      <c r="D205" s="106" t="s">
        <v>59</v>
      </c>
      <c r="E205" s="107">
        <v>0</v>
      </c>
      <c r="F205" s="111">
        <v>2</v>
      </c>
      <c r="G205" s="121">
        <f>J205+K205+L205+M205+N205+O205+P205+Q205+R205+S205+T205+U205</f>
        <v>2</v>
      </c>
      <c r="H205" s="110">
        <f>(G205/F205)*100%</f>
        <v>1</v>
      </c>
      <c r="I205" s="107"/>
      <c r="J205" s="106">
        <v>0</v>
      </c>
      <c r="K205" s="106">
        <v>0</v>
      </c>
      <c r="L205" s="106">
        <v>0</v>
      </c>
      <c r="M205" s="106">
        <v>1</v>
      </c>
      <c r="N205" s="106">
        <v>0</v>
      </c>
      <c r="O205" s="106">
        <v>0</v>
      </c>
      <c r="P205" s="106">
        <v>0</v>
      </c>
      <c r="Q205" s="106">
        <v>0</v>
      </c>
      <c r="R205" s="106">
        <v>1</v>
      </c>
      <c r="S205" s="106">
        <v>0</v>
      </c>
      <c r="T205" s="106">
        <v>0</v>
      </c>
      <c r="U205" s="106">
        <v>0</v>
      </c>
      <c r="V205" s="131"/>
      <c r="W205" s="131"/>
      <c r="X205" s="131"/>
      <c r="Y205" s="131"/>
      <c r="Z205" s="131"/>
      <c r="AA205" s="131"/>
    </row>
    <row r="206" spans="1:27" ht="12.75" customHeight="1">
      <c r="A206" s="105"/>
      <c r="B206" s="106" t="s">
        <v>228</v>
      </c>
      <c r="C206" s="106"/>
      <c r="D206" s="106" t="s">
        <v>115</v>
      </c>
      <c r="E206" s="107">
        <v>1</v>
      </c>
      <c r="F206" s="111">
        <v>50</v>
      </c>
      <c r="G206" s="121">
        <f>J206+K206+L206+M206+N206+O206+P206+Q206+R206+S206+T206+U206</f>
        <v>50</v>
      </c>
      <c r="H206" s="110">
        <f>(G206/F206)*100%</f>
        <v>1</v>
      </c>
      <c r="I206" s="107"/>
      <c r="J206" s="106">
        <v>0</v>
      </c>
      <c r="K206" s="106">
        <v>0</v>
      </c>
      <c r="L206" s="106">
        <v>0</v>
      </c>
      <c r="M206" s="106">
        <v>0</v>
      </c>
      <c r="N206" s="106">
        <v>0</v>
      </c>
      <c r="O206" s="106">
        <v>0</v>
      </c>
      <c r="P206" s="106">
        <v>0</v>
      </c>
      <c r="Q206" s="106">
        <v>0</v>
      </c>
      <c r="R206" s="106">
        <v>50</v>
      </c>
      <c r="S206" s="106">
        <v>0</v>
      </c>
      <c r="T206" s="106">
        <v>0</v>
      </c>
      <c r="U206" s="106">
        <v>0</v>
      </c>
      <c r="V206" s="131"/>
      <c r="W206" s="131"/>
      <c r="X206" s="131"/>
      <c r="Y206" s="131"/>
      <c r="Z206" s="131"/>
      <c r="AA206" s="131"/>
    </row>
    <row r="207" spans="1:27" ht="12.75" customHeight="1">
      <c r="A207" s="105"/>
      <c r="B207" s="106" t="s">
        <v>229</v>
      </c>
      <c r="C207" s="106"/>
      <c r="D207" s="106" t="s">
        <v>115</v>
      </c>
      <c r="E207" s="107">
        <v>1</v>
      </c>
      <c r="F207" s="111">
        <v>50</v>
      </c>
      <c r="G207" s="121">
        <f>J207+K207+L207+M207+N207+O207+P207+Q207+R207+S207+T207+U207</f>
        <v>50</v>
      </c>
      <c r="H207" s="110">
        <f>(G207/F207)*100%</f>
        <v>1</v>
      </c>
      <c r="I207" s="107"/>
      <c r="J207" s="106">
        <v>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0</v>
      </c>
      <c r="Q207" s="106">
        <v>0</v>
      </c>
      <c r="R207" s="106">
        <v>50</v>
      </c>
      <c r="S207" s="106">
        <v>0</v>
      </c>
      <c r="T207" s="106">
        <v>0</v>
      </c>
      <c r="U207" s="106">
        <v>0</v>
      </c>
      <c r="V207" s="131"/>
      <c r="W207" s="131"/>
      <c r="X207" s="131"/>
      <c r="Y207" s="131"/>
      <c r="Z207" s="131"/>
      <c r="AA207" s="131"/>
    </row>
    <row r="208" spans="1:27" ht="12.75" customHeight="1">
      <c r="A208" s="105"/>
      <c r="B208" s="106"/>
      <c r="C208" s="106"/>
      <c r="D208" s="106"/>
      <c r="E208" s="106"/>
      <c r="F208" s="106"/>
      <c r="G208" s="119"/>
      <c r="H208" s="110"/>
      <c r="I208" s="107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31"/>
      <c r="W208" s="131"/>
      <c r="X208" s="131"/>
      <c r="Y208" s="131"/>
      <c r="Z208" s="131"/>
      <c r="AA208" s="131"/>
    </row>
    <row r="209" spans="1:27" ht="12.75" customHeight="1">
      <c r="A209" s="88" t="s">
        <v>230</v>
      </c>
      <c r="B209" s="89" t="s">
        <v>231</v>
      </c>
      <c r="C209" s="89"/>
      <c r="D209" s="89" t="s">
        <v>28</v>
      </c>
      <c r="E209" s="107"/>
      <c r="F209" s="106"/>
      <c r="G209" s="119"/>
      <c r="H209" s="110"/>
      <c r="I209" s="132">
        <f>(H210+H211)/2</f>
        <v>0</v>
      </c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31"/>
      <c r="W209" s="131"/>
      <c r="X209" s="131"/>
      <c r="Y209" s="131"/>
      <c r="Z209" s="131"/>
      <c r="AA209" s="131"/>
    </row>
    <row r="210" spans="1:27" ht="12.75" customHeight="1">
      <c r="A210" s="153"/>
      <c r="B210" s="126" t="s">
        <v>232</v>
      </c>
      <c r="C210" s="106"/>
      <c r="D210" s="106" t="s">
        <v>233</v>
      </c>
      <c r="E210" s="107">
        <v>1</v>
      </c>
      <c r="F210" s="111">
        <v>1</v>
      </c>
      <c r="G210" s="121">
        <v>0</v>
      </c>
      <c r="H210" s="110">
        <f>(G210/F210)*100%</f>
        <v>0</v>
      </c>
      <c r="I210" s="107"/>
      <c r="J210" s="106">
        <v>0</v>
      </c>
      <c r="K210" s="106">
        <v>0</v>
      </c>
      <c r="L210" s="106">
        <v>0</v>
      </c>
      <c r="M210" s="106">
        <v>0</v>
      </c>
      <c r="N210" s="106">
        <v>0</v>
      </c>
      <c r="O210" s="106">
        <v>0</v>
      </c>
      <c r="P210" s="106">
        <v>0</v>
      </c>
      <c r="Q210" s="106">
        <v>0</v>
      </c>
      <c r="R210" s="106">
        <v>1</v>
      </c>
      <c r="S210" s="106">
        <v>1</v>
      </c>
      <c r="T210" s="106">
        <v>1</v>
      </c>
      <c r="U210" s="106">
        <v>1</v>
      </c>
      <c r="V210" s="131"/>
      <c r="W210" s="131"/>
      <c r="X210" s="131"/>
      <c r="Y210" s="131"/>
      <c r="Z210" s="131"/>
      <c r="AA210" s="131"/>
    </row>
    <row r="211" spans="1:27" ht="12.75" customHeight="1">
      <c r="A211" s="153"/>
      <c r="B211" s="126" t="s">
        <v>234</v>
      </c>
      <c r="C211" s="106"/>
      <c r="D211" s="106" t="s">
        <v>115</v>
      </c>
      <c r="E211" s="106"/>
      <c r="F211" s="111"/>
      <c r="G211" s="121">
        <v>0</v>
      </c>
      <c r="H211" s="110"/>
      <c r="I211" s="107"/>
      <c r="J211" s="106">
        <v>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0</v>
      </c>
      <c r="Q211" s="106">
        <v>0</v>
      </c>
      <c r="R211" s="106">
        <v>18</v>
      </c>
      <c r="S211" s="106">
        <v>15</v>
      </c>
      <c r="T211" s="106">
        <v>15</v>
      </c>
      <c r="U211" s="106">
        <v>14</v>
      </c>
      <c r="V211" s="131"/>
      <c r="W211" s="131"/>
      <c r="X211" s="131"/>
      <c r="Y211" s="131"/>
      <c r="Z211" s="131"/>
      <c r="AA211" s="131"/>
    </row>
    <row r="212" spans="1:27" ht="12.75" customHeight="1">
      <c r="A212" s="105"/>
      <c r="B212" s="106"/>
      <c r="C212" s="106"/>
      <c r="D212" s="106"/>
      <c r="E212" s="106"/>
      <c r="F212" s="106"/>
      <c r="G212" s="119"/>
      <c r="H212" s="93" t="s">
        <v>184</v>
      </c>
      <c r="I212" s="169" t="e">
        <f>SUM(I162+I166+I172+I177+I183+I189+I198+I203+I209)/9</f>
        <v>#DIV/0!</v>
      </c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31"/>
      <c r="W212" s="131"/>
      <c r="X212" s="131"/>
      <c r="Y212" s="131"/>
      <c r="Z212" s="131"/>
      <c r="AA212" s="131"/>
    </row>
    <row r="213" spans="1:27" ht="12.75" customHeight="1">
      <c r="A213" s="170"/>
      <c r="B213" s="131"/>
      <c r="C213" s="131"/>
      <c r="D213" s="131"/>
      <c r="E213" s="131"/>
      <c r="F213" s="131"/>
      <c r="G213" s="86"/>
      <c r="H213" s="171"/>
      <c r="I213" s="172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  <c r="T213" s="131"/>
      <c r="U213" s="131"/>
      <c r="V213" s="131"/>
      <c r="W213" s="131"/>
      <c r="X213" s="131"/>
      <c r="Y213" s="131"/>
      <c r="Z213" s="131"/>
      <c r="AA213" s="131"/>
    </row>
    <row r="214" spans="1:27" ht="12.75" customHeight="1">
      <c r="A214" s="170"/>
      <c r="B214" s="131"/>
      <c r="C214" s="131"/>
      <c r="D214" s="131"/>
      <c r="E214" s="131"/>
      <c r="F214" s="131"/>
      <c r="G214" s="86"/>
      <c r="H214" s="171"/>
      <c r="I214" s="172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  <c r="T214" s="131"/>
      <c r="U214" s="131"/>
      <c r="V214" s="131"/>
      <c r="W214" s="131"/>
      <c r="X214" s="131"/>
      <c r="Y214" s="131"/>
      <c r="Z214" s="131"/>
      <c r="AA214" s="131"/>
    </row>
    <row r="215" spans="1:27" ht="16.5" customHeight="1">
      <c r="A215" s="170"/>
      <c r="B215" s="131"/>
      <c r="C215" s="131"/>
      <c r="D215" s="131"/>
      <c r="E215" s="131"/>
      <c r="F215" s="131"/>
      <c r="G215" s="195" t="s">
        <v>235</v>
      </c>
      <c r="H215" s="196"/>
      <c r="I215" s="196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  <c r="Y215" s="131"/>
      <c r="Z215" s="131"/>
      <c r="AA215" s="131"/>
    </row>
    <row r="216" spans="1:27" ht="12.75" customHeight="1">
      <c r="A216" s="170"/>
      <c r="B216" s="131"/>
      <c r="C216" s="131"/>
      <c r="D216" s="131"/>
      <c r="E216" s="131"/>
      <c r="F216" s="131"/>
      <c r="G216" s="184" t="s">
        <v>422</v>
      </c>
      <c r="H216" s="175"/>
      <c r="I216" s="175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  <c r="Y216" s="131"/>
      <c r="Z216" s="131"/>
      <c r="AA216" s="131"/>
    </row>
    <row r="217" spans="1:27" ht="12.75" customHeight="1">
      <c r="A217" s="170"/>
      <c r="B217" s="131"/>
      <c r="C217" s="131"/>
      <c r="D217" s="131"/>
      <c r="E217" s="131"/>
      <c r="F217" s="131"/>
      <c r="G217" s="86"/>
      <c r="H217" s="171"/>
      <c r="I217" s="172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  <c r="V217" s="131"/>
      <c r="W217" s="131"/>
      <c r="X217" s="131"/>
      <c r="Y217" s="131"/>
      <c r="Z217" s="131"/>
      <c r="AA217" s="131"/>
    </row>
    <row r="218" spans="1:27" ht="12.75" customHeight="1">
      <c r="A218" s="170"/>
      <c r="B218" s="131"/>
      <c r="C218" s="131"/>
      <c r="D218" s="131"/>
      <c r="E218" s="131"/>
      <c r="F218" s="131"/>
      <c r="G218" s="86"/>
      <c r="H218" s="171" t="s">
        <v>423</v>
      </c>
      <c r="I218" s="172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  <c r="X218" s="131"/>
      <c r="Y218" s="131"/>
      <c r="Z218" s="131"/>
      <c r="AA218" s="131"/>
    </row>
    <row r="219" spans="1:27" ht="12.75" customHeight="1">
      <c r="A219" s="170"/>
      <c r="B219" s="131"/>
      <c r="C219" s="131"/>
      <c r="D219" s="131"/>
      <c r="E219" s="131"/>
      <c r="F219" s="131"/>
      <c r="G219" s="86"/>
      <c r="H219" s="171"/>
      <c r="I219" s="172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131"/>
      <c r="Z219" s="131"/>
      <c r="AA219" s="131"/>
    </row>
    <row r="220" spans="1:27" ht="12.75" customHeight="1">
      <c r="A220" s="170"/>
      <c r="B220" s="131"/>
      <c r="C220" s="131"/>
      <c r="D220" s="131"/>
      <c r="E220" s="131"/>
      <c r="F220" s="131"/>
      <c r="G220" s="184" t="s">
        <v>236</v>
      </c>
      <c r="H220" s="175"/>
      <c r="I220" s="175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  <c r="AA220" s="131"/>
    </row>
    <row r="221" spans="1:27" ht="12.75" customHeight="1">
      <c r="A221" s="170"/>
      <c r="B221" s="131"/>
      <c r="C221" s="131"/>
      <c r="D221" s="131"/>
      <c r="E221" s="131"/>
      <c r="F221" s="131"/>
      <c r="G221" s="184"/>
      <c r="H221" s="175"/>
      <c r="I221" s="175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  <c r="Y221" s="131"/>
      <c r="Z221" s="131"/>
      <c r="AA221" s="131"/>
    </row>
    <row r="222" spans="1:27" ht="12.75" customHeight="1">
      <c r="A222" s="170"/>
      <c r="B222" s="131"/>
      <c r="C222" s="131"/>
      <c r="D222" s="131"/>
      <c r="E222" s="131"/>
      <c r="F222" s="131"/>
      <c r="G222" s="86"/>
      <c r="H222" s="171"/>
      <c r="I222" s="172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  <c r="Y222" s="131"/>
      <c r="Z222" s="131"/>
      <c r="AA222" s="131"/>
    </row>
    <row r="223" spans="1:27" ht="12.75" customHeight="1">
      <c r="A223" s="170"/>
      <c r="B223" s="131"/>
      <c r="C223" s="131"/>
      <c r="D223" s="131"/>
      <c r="E223" s="131"/>
      <c r="F223" s="131"/>
      <c r="G223" s="86"/>
      <c r="H223" s="171"/>
      <c r="I223" s="172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  <c r="AA223" s="131"/>
    </row>
    <row r="224" spans="1:27" ht="12.75" customHeight="1">
      <c r="A224" s="170"/>
      <c r="B224" s="131"/>
      <c r="C224" s="131"/>
      <c r="D224" s="131"/>
      <c r="E224" s="131"/>
      <c r="F224" s="131"/>
      <c r="G224" s="86"/>
      <c r="H224" s="171"/>
      <c r="I224" s="172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  <c r="T224" s="131"/>
      <c r="U224" s="131"/>
      <c r="V224" s="131"/>
      <c r="W224" s="131"/>
      <c r="X224" s="131"/>
      <c r="Y224" s="131"/>
      <c r="Z224" s="131"/>
      <c r="AA224" s="131"/>
    </row>
    <row r="225" spans="1:27" ht="12.75" customHeight="1">
      <c r="A225" s="170"/>
      <c r="B225" s="131"/>
      <c r="C225" s="131"/>
      <c r="D225" s="131"/>
      <c r="E225" s="131"/>
      <c r="F225" s="131"/>
      <c r="G225" s="86"/>
      <c r="H225" s="171"/>
      <c r="I225" s="172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  <c r="T225" s="131"/>
      <c r="U225" s="131"/>
      <c r="V225" s="131"/>
      <c r="W225" s="131"/>
      <c r="X225" s="131"/>
      <c r="Y225" s="131"/>
      <c r="Z225" s="131"/>
      <c r="AA225" s="131"/>
    </row>
    <row r="226" spans="1:27" ht="12.75" customHeight="1">
      <c r="A226" s="170"/>
      <c r="B226" s="131"/>
      <c r="C226" s="131"/>
      <c r="D226" s="131"/>
      <c r="E226" s="131"/>
      <c r="F226" s="131"/>
      <c r="G226" s="86"/>
      <c r="H226" s="171"/>
      <c r="I226" s="172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  <c r="Y226" s="131"/>
      <c r="Z226" s="131"/>
      <c r="AA226" s="131"/>
    </row>
    <row r="227" spans="1:27" ht="12.75" customHeight="1">
      <c r="A227" s="170"/>
      <c r="B227" s="131"/>
      <c r="C227" s="131"/>
      <c r="D227" s="131"/>
      <c r="E227" s="131"/>
      <c r="F227" s="131"/>
      <c r="G227" s="86"/>
      <c r="H227" s="171"/>
      <c r="I227" s="172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  <c r="Y227" s="131"/>
      <c r="Z227" s="131"/>
      <c r="AA227" s="131"/>
    </row>
    <row r="228" spans="1:27" ht="12.75" customHeight="1">
      <c r="A228" s="170"/>
      <c r="B228" s="131"/>
      <c r="C228" s="131"/>
      <c r="D228" s="131"/>
      <c r="E228" s="131"/>
      <c r="F228" s="131"/>
      <c r="G228" s="86"/>
      <c r="H228" s="171"/>
      <c r="I228" s="172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31"/>
      <c r="X228" s="131"/>
      <c r="Y228" s="131"/>
      <c r="Z228" s="131"/>
      <c r="AA228" s="131"/>
    </row>
    <row r="229" spans="1:27" ht="12.75" customHeight="1">
      <c r="A229" s="170"/>
      <c r="B229" s="131"/>
      <c r="C229" s="131"/>
      <c r="D229" s="131"/>
      <c r="E229" s="131"/>
      <c r="F229" s="131"/>
      <c r="G229" s="86"/>
      <c r="H229" s="171"/>
      <c r="I229" s="172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  <c r="V229" s="131"/>
      <c r="W229" s="131"/>
      <c r="X229" s="131"/>
      <c r="Y229" s="131"/>
      <c r="Z229" s="131"/>
      <c r="AA229" s="131"/>
    </row>
    <row r="230" spans="1:27" ht="12.75" customHeight="1">
      <c r="A230" s="170"/>
      <c r="B230" s="131"/>
      <c r="C230" s="131"/>
      <c r="D230" s="131"/>
      <c r="E230" s="131"/>
      <c r="F230" s="131"/>
      <c r="G230" s="86"/>
      <c r="H230" s="171"/>
      <c r="I230" s="172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  <c r="X230" s="131"/>
      <c r="Y230" s="131"/>
      <c r="Z230" s="131"/>
      <c r="AA230" s="131"/>
    </row>
    <row r="231" spans="1:27" ht="12.75" customHeight="1">
      <c r="A231" s="170"/>
      <c r="B231" s="131"/>
      <c r="C231" s="131"/>
      <c r="D231" s="131"/>
      <c r="E231" s="131"/>
      <c r="F231" s="131"/>
      <c r="G231" s="86"/>
      <c r="H231" s="171"/>
      <c r="I231" s="172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  <c r="Z231" s="131"/>
      <c r="AA231" s="131"/>
    </row>
    <row r="232" spans="1:27" ht="12.75" customHeight="1">
      <c r="A232" s="170"/>
      <c r="B232" s="131"/>
      <c r="C232" s="131"/>
      <c r="D232" s="131"/>
      <c r="E232" s="131"/>
      <c r="F232" s="131"/>
      <c r="G232" s="86"/>
      <c r="H232" s="171"/>
      <c r="I232" s="172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  <c r="Z232" s="131"/>
      <c r="AA232" s="131"/>
    </row>
    <row r="233" spans="1:27" ht="12.75" customHeight="1">
      <c r="A233" s="170"/>
      <c r="B233" s="131"/>
      <c r="C233" s="131"/>
      <c r="D233" s="131"/>
      <c r="E233" s="131"/>
      <c r="F233" s="131"/>
      <c r="G233" s="86"/>
      <c r="H233" s="171"/>
      <c r="I233" s="172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  <c r="Z233" s="131"/>
      <c r="AA233" s="131"/>
    </row>
    <row r="234" spans="1:27" ht="12.75" customHeight="1">
      <c r="A234" s="170"/>
      <c r="B234" s="131"/>
      <c r="C234" s="131"/>
      <c r="D234" s="131"/>
      <c r="E234" s="131"/>
      <c r="F234" s="131"/>
      <c r="G234" s="86"/>
      <c r="H234" s="171"/>
      <c r="I234" s="172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131"/>
      <c r="U234" s="131"/>
      <c r="V234" s="131"/>
      <c r="W234" s="131"/>
      <c r="X234" s="131"/>
      <c r="Y234" s="131"/>
      <c r="Z234" s="131"/>
      <c r="AA234" s="131"/>
    </row>
    <row r="235" spans="1:27" ht="12.75" customHeight="1">
      <c r="A235" s="170"/>
      <c r="B235" s="131"/>
      <c r="C235" s="131"/>
      <c r="D235" s="131"/>
      <c r="E235" s="131"/>
      <c r="F235" s="131"/>
      <c r="G235" s="86"/>
      <c r="H235" s="171"/>
      <c r="I235" s="172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1"/>
      <c r="Y235" s="131"/>
      <c r="Z235" s="131"/>
      <c r="AA235" s="131"/>
    </row>
    <row r="236" spans="1:27" ht="12.75" customHeight="1">
      <c r="A236" s="170"/>
      <c r="B236" s="131"/>
      <c r="C236" s="131"/>
      <c r="D236" s="131"/>
      <c r="E236" s="131"/>
      <c r="F236" s="131"/>
      <c r="G236" s="86"/>
      <c r="H236" s="171"/>
      <c r="I236" s="172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  <c r="V236" s="131"/>
      <c r="W236" s="131"/>
      <c r="X236" s="131"/>
      <c r="Y236" s="131"/>
      <c r="Z236" s="131"/>
      <c r="AA236" s="131"/>
    </row>
    <row r="237" spans="1:27" ht="12.75" customHeight="1">
      <c r="A237" s="170"/>
      <c r="B237" s="131"/>
      <c r="C237" s="131"/>
      <c r="D237" s="131"/>
      <c r="E237" s="131"/>
      <c r="F237" s="131"/>
      <c r="G237" s="86"/>
      <c r="H237" s="171"/>
      <c r="I237" s="172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  <c r="T237" s="131"/>
      <c r="U237" s="131"/>
      <c r="V237" s="131"/>
      <c r="W237" s="131"/>
      <c r="X237" s="131"/>
      <c r="Y237" s="131"/>
      <c r="Z237" s="131"/>
      <c r="AA237" s="131"/>
    </row>
    <row r="238" spans="1:27" ht="12.75" customHeight="1">
      <c r="A238" s="170"/>
      <c r="B238" s="131"/>
      <c r="C238" s="131"/>
      <c r="D238" s="131"/>
      <c r="E238" s="131"/>
      <c r="F238" s="131"/>
      <c r="G238" s="86"/>
      <c r="H238" s="171"/>
      <c r="I238" s="172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  <c r="T238" s="131"/>
      <c r="U238" s="131"/>
      <c r="V238" s="131"/>
      <c r="W238" s="131"/>
      <c r="X238" s="131"/>
      <c r="Y238" s="131"/>
      <c r="Z238" s="131"/>
      <c r="AA238" s="131"/>
    </row>
    <row r="239" spans="1:27" ht="12.75" customHeight="1">
      <c r="A239" s="170"/>
      <c r="B239" s="131"/>
      <c r="C239" s="131"/>
      <c r="D239" s="131"/>
      <c r="E239" s="131"/>
      <c r="F239" s="131"/>
      <c r="G239" s="86"/>
      <c r="H239" s="171"/>
      <c r="I239" s="172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  <c r="T239" s="131"/>
      <c r="U239" s="131"/>
      <c r="V239" s="131"/>
      <c r="W239" s="131"/>
      <c r="X239" s="131"/>
      <c r="Y239" s="131"/>
      <c r="Z239" s="131"/>
      <c r="AA239" s="131"/>
    </row>
    <row r="240" spans="1:27" ht="12.75" customHeight="1">
      <c r="A240" s="170"/>
      <c r="B240" s="131"/>
      <c r="C240" s="131"/>
      <c r="D240" s="131"/>
      <c r="E240" s="131"/>
      <c r="F240" s="131"/>
      <c r="G240" s="86"/>
      <c r="H240" s="171"/>
      <c r="I240" s="172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131"/>
      <c r="Z240" s="131"/>
      <c r="AA240" s="131"/>
    </row>
    <row r="241" spans="1:27" ht="12.75" customHeight="1">
      <c r="A241" s="170"/>
      <c r="B241" s="131"/>
      <c r="C241" s="131"/>
      <c r="D241" s="131"/>
      <c r="E241" s="131"/>
      <c r="F241" s="131"/>
      <c r="G241" s="86"/>
      <c r="H241" s="171"/>
      <c r="I241" s="172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31"/>
      <c r="Z241" s="131"/>
      <c r="AA241" s="131"/>
    </row>
    <row r="242" spans="1:27" ht="12.75" customHeight="1">
      <c r="A242" s="170"/>
      <c r="B242" s="131"/>
      <c r="C242" s="131"/>
      <c r="D242" s="131"/>
      <c r="E242" s="131"/>
      <c r="F242" s="131"/>
      <c r="G242" s="86"/>
      <c r="H242" s="171"/>
      <c r="I242" s="172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  <c r="AA242" s="131"/>
    </row>
    <row r="243" spans="1:27" ht="12.75" customHeight="1">
      <c r="A243" s="170"/>
      <c r="B243" s="131"/>
      <c r="C243" s="131"/>
      <c r="D243" s="131"/>
      <c r="E243" s="131"/>
      <c r="F243" s="131"/>
      <c r="G243" s="86"/>
      <c r="H243" s="171"/>
      <c r="I243" s="172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  <c r="AA243" s="131"/>
    </row>
    <row r="244" spans="1:27" ht="12.75" customHeight="1">
      <c r="A244" s="170"/>
      <c r="B244" s="131"/>
      <c r="C244" s="131"/>
      <c r="D244" s="131"/>
      <c r="E244" s="131"/>
      <c r="F244" s="131"/>
      <c r="G244" s="86"/>
      <c r="H244" s="171"/>
      <c r="I244" s="172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131"/>
      <c r="Z244" s="131"/>
      <c r="AA244" s="131"/>
    </row>
    <row r="245" spans="1:27" ht="12.75" customHeight="1">
      <c r="A245" s="170"/>
      <c r="B245" s="131"/>
      <c r="C245" s="131"/>
      <c r="D245" s="131"/>
      <c r="E245" s="131"/>
      <c r="F245" s="131"/>
      <c r="G245" s="86"/>
      <c r="H245" s="171"/>
      <c r="I245" s="172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1"/>
      <c r="Z245" s="131"/>
      <c r="AA245" s="131"/>
    </row>
    <row r="246" spans="1:27" ht="12.75" customHeight="1">
      <c r="A246" s="170"/>
      <c r="B246" s="131"/>
      <c r="C246" s="131"/>
      <c r="D246" s="131"/>
      <c r="E246" s="131"/>
      <c r="F246" s="131"/>
      <c r="G246" s="86"/>
      <c r="H246" s="171"/>
      <c r="I246" s="172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  <c r="AA246" s="131"/>
    </row>
    <row r="247" spans="1:27" ht="12.75" customHeight="1">
      <c r="A247" s="170"/>
      <c r="B247" s="131"/>
      <c r="C247" s="131"/>
      <c r="D247" s="131"/>
      <c r="E247" s="131"/>
      <c r="F247" s="131"/>
      <c r="G247" s="86"/>
      <c r="H247" s="171"/>
      <c r="I247" s="172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  <c r="AA247" s="131"/>
    </row>
    <row r="248" spans="1:27" ht="12.75" customHeight="1">
      <c r="A248" s="170"/>
      <c r="B248" s="131"/>
      <c r="C248" s="131"/>
      <c r="D248" s="131"/>
      <c r="E248" s="131"/>
      <c r="F248" s="131"/>
      <c r="G248" s="86"/>
      <c r="H248" s="171"/>
      <c r="I248" s="172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1"/>
      <c r="Z248" s="131"/>
      <c r="AA248" s="131"/>
    </row>
    <row r="249" spans="1:27" ht="12.75" customHeight="1">
      <c r="A249" s="170"/>
      <c r="B249" s="131"/>
      <c r="C249" s="131"/>
      <c r="D249" s="131"/>
      <c r="E249" s="131"/>
      <c r="F249" s="131"/>
      <c r="G249" s="86"/>
      <c r="H249" s="171"/>
      <c r="I249" s="172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  <c r="AA249" s="131"/>
    </row>
    <row r="250" spans="1:27" ht="12.75" customHeight="1">
      <c r="A250" s="170"/>
      <c r="B250" s="131"/>
      <c r="C250" s="131"/>
      <c r="D250" s="131"/>
      <c r="E250" s="131"/>
      <c r="F250" s="131"/>
      <c r="G250" s="86"/>
      <c r="H250" s="171"/>
      <c r="I250" s="172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  <c r="Z250" s="131"/>
      <c r="AA250" s="131"/>
    </row>
    <row r="251" spans="1:27" ht="12.75" customHeight="1">
      <c r="A251" s="170"/>
      <c r="B251" s="131"/>
      <c r="C251" s="131"/>
      <c r="D251" s="131"/>
      <c r="E251" s="131"/>
      <c r="F251" s="131"/>
      <c r="G251" s="86"/>
      <c r="H251" s="171"/>
      <c r="I251" s="172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1"/>
      <c r="Z251" s="131"/>
      <c r="AA251" s="131"/>
    </row>
    <row r="252" spans="1:27" ht="12.75" customHeight="1">
      <c r="A252" s="170"/>
      <c r="B252" s="131"/>
      <c r="C252" s="131"/>
      <c r="D252" s="131"/>
      <c r="E252" s="131"/>
      <c r="F252" s="131"/>
      <c r="G252" s="86"/>
      <c r="H252" s="171"/>
      <c r="I252" s="172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  <c r="X252" s="131"/>
      <c r="Y252" s="131"/>
      <c r="Z252" s="131"/>
      <c r="AA252" s="131"/>
    </row>
    <row r="253" spans="1:27" ht="12.75" customHeight="1">
      <c r="A253" s="170"/>
      <c r="B253" s="131"/>
      <c r="C253" s="131"/>
      <c r="D253" s="131"/>
      <c r="E253" s="131"/>
      <c r="F253" s="131"/>
      <c r="G253" s="86"/>
      <c r="H253" s="171"/>
      <c r="I253" s="172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31"/>
      <c r="Y253" s="131"/>
      <c r="Z253" s="131"/>
      <c r="AA253" s="131"/>
    </row>
    <row r="254" spans="1:27" ht="12.75" customHeight="1">
      <c r="A254" s="170"/>
      <c r="B254" s="131"/>
      <c r="C254" s="131"/>
      <c r="D254" s="131"/>
      <c r="E254" s="131"/>
      <c r="F254" s="131"/>
      <c r="G254" s="86"/>
      <c r="H254" s="171"/>
      <c r="I254" s="172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  <c r="Y254" s="131"/>
      <c r="Z254" s="131"/>
      <c r="AA254" s="131"/>
    </row>
    <row r="255" spans="1:27" ht="12.75" customHeight="1">
      <c r="A255" s="170"/>
      <c r="B255" s="131"/>
      <c r="C255" s="131"/>
      <c r="D255" s="131"/>
      <c r="E255" s="131"/>
      <c r="F255" s="131"/>
      <c r="G255" s="86"/>
      <c r="H255" s="171"/>
      <c r="I255" s="172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  <c r="AA255" s="131"/>
    </row>
    <row r="256" spans="1:27" ht="12.75" customHeight="1">
      <c r="A256" s="170"/>
      <c r="B256" s="131"/>
      <c r="C256" s="131"/>
      <c r="D256" s="131"/>
      <c r="E256" s="131"/>
      <c r="F256" s="131"/>
      <c r="G256" s="86"/>
      <c r="H256" s="171"/>
      <c r="I256" s="172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31"/>
      <c r="AA256" s="131"/>
    </row>
    <row r="257" spans="1:27" ht="12.75" customHeight="1">
      <c r="A257" s="170"/>
      <c r="B257" s="131"/>
      <c r="C257" s="131"/>
      <c r="D257" s="131"/>
      <c r="E257" s="131"/>
      <c r="F257" s="131"/>
      <c r="G257" s="86"/>
      <c r="H257" s="171"/>
      <c r="I257" s="172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  <c r="Y257" s="131"/>
      <c r="Z257" s="131"/>
      <c r="AA257" s="131"/>
    </row>
    <row r="258" spans="1:27" ht="12.75" customHeight="1">
      <c r="A258" s="170"/>
      <c r="B258" s="131"/>
      <c r="C258" s="131"/>
      <c r="D258" s="131"/>
      <c r="E258" s="131"/>
      <c r="F258" s="131"/>
      <c r="G258" s="86"/>
      <c r="H258" s="171"/>
      <c r="I258" s="172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  <c r="AA258" s="131"/>
    </row>
    <row r="259" spans="1:27" ht="12.75" customHeight="1">
      <c r="A259" s="170"/>
      <c r="B259" s="131"/>
      <c r="C259" s="131"/>
      <c r="D259" s="131"/>
      <c r="E259" s="131"/>
      <c r="F259" s="131"/>
      <c r="G259" s="86"/>
      <c r="H259" s="171"/>
      <c r="I259" s="172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  <c r="AA259" s="131"/>
    </row>
    <row r="260" spans="1:27" ht="12.75" customHeight="1">
      <c r="A260" s="170"/>
      <c r="B260" s="131"/>
      <c r="C260" s="131"/>
      <c r="D260" s="131"/>
      <c r="E260" s="131"/>
      <c r="F260" s="131"/>
      <c r="G260" s="86"/>
      <c r="H260" s="171"/>
      <c r="I260" s="172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1"/>
      <c r="Z260" s="131"/>
      <c r="AA260" s="131"/>
    </row>
    <row r="261" spans="1:27" ht="12.75" customHeight="1">
      <c r="A261" s="170"/>
      <c r="B261" s="131"/>
      <c r="C261" s="131"/>
      <c r="D261" s="131"/>
      <c r="E261" s="131"/>
      <c r="F261" s="131"/>
      <c r="G261" s="86"/>
      <c r="H261" s="171"/>
      <c r="I261" s="172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31"/>
      <c r="U261" s="131"/>
      <c r="V261" s="131"/>
      <c r="W261" s="131"/>
      <c r="X261" s="131"/>
      <c r="Y261" s="131"/>
      <c r="Z261" s="131"/>
      <c r="AA261" s="131"/>
    </row>
    <row r="262" spans="1:27" ht="12.75" customHeight="1">
      <c r="A262" s="170"/>
      <c r="B262" s="131"/>
      <c r="C262" s="131"/>
      <c r="D262" s="131"/>
      <c r="E262" s="131"/>
      <c r="F262" s="131"/>
      <c r="G262" s="86"/>
      <c r="H262" s="171"/>
      <c r="I262" s="172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  <c r="X262" s="131"/>
      <c r="Y262" s="131"/>
      <c r="Z262" s="131"/>
      <c r="AA262" s="131"/>
    </row>
    <row r="263" spans="1:27" ht="12.75" customHeight="1">
      <c r="A263" s="170"/>
      <c r="B263" s="131"/>
      <c r="C263" s="131"/>
      <c r="D263" s="131"/>
      <c r="E263" s="131"/>
      <c r="F263" s="131"/>
      <c r="G263" s="86"/>
      <c r="H263" s="171"/>
      <c r="I263" s="172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  <c r="V263" s="131"/>
      <c r="W263" s="131"/>
      <c r="X263" s="131"/>
      <c r="Y263" s="131"/>
      <c r="Z263" s="131"/>
      <c r="AA263" s="131"/>
    </row>
    <row r="264" spans="1:27" ht="12.75" customHeight="1">
      <c r="A264" s="170"/>
      <c r="B264" s="131"/>
      <c r="C264" s="131"/>
      <c r="D264" s="131"/>
      <c r="E264" s="131"/>
      <c r="F264" s="131"/>
      <c r="G264" s="86"/>
      <c r="H264" s="171"/>
      <c r="I264" s="172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31"/>
      <c r="X264" s="131"/>
      <c r="Y264" s="131"/>
      <c r="Z264" s="131"/>
      <c r="AA264" s="131"/>
    </row>
    <row r="265" spans="1:27" ht="12.75" customHeight="1">
      <c r="A265" s="170"/>
      <c r="B265" s="131"/>
      <c r="C265" s="131"/>
      <c r="D265" s="131"/>
      <c r="E265" s="131"/>
      <c r="F265" s="131"/>
      <c r="G265" s="86"/>
      <c r="H265" s="171"/>
      <c r="I265" s="172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31"/>
      <c r="Z265" s="131"/>
      <c r="AA265" s="131"/>
    </row>
    <row r="266" spans="1:27" ht="12.75" customHeight="1">
      <c r="A266" s="170"/>
      <c r="B266" s="131"/>
      <c r="C266" s="131"/>
      <c r="D266" s="131"/>
      <c r="E266" s="131"/>
      <c r="F266" s="131"/>
      <c r="G266" s="86"/>
      <c r="H266" s="171"/>
      <c r="I266" s="172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  <c r="Y266" s="131"/>
      <c r="Z266" s="131"/>
      <c r="AA266" s="131"/>
    </row>
    <row r="267" spans="1:27" ht="12.75" customHeight="1">
      <c r="A267" s="170"/>
      <c r="B267" s="131"/>
      <c r="C267" s="131"/>
      <c r="D267" s="131"/>
      <c r="E267" s="131"/>
      <c r="F267" s="131"/>
      <c r="G267" s="86"/>
      <c r="H267" s="171"/>
      <c r="I267" s="172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  <c r="Y267" s="131"/>
      <c r="Z267" s="131"/>
      <c r="AA267" s="131"/>
    </row>
    <row r="268" spans="1:27" ht="12.75" customHeight="1">
      <c r="A268" s="170"/>
      <c r="B268" s="131"/>
      <c r="C268" s="131"/>
      <c r="D268" s="131"/>
      <c r="E268" s="131"/>
      <c r="F268" s="131"/>
      <c r="G268" s="86"/>
      <c r="H268" s="171"/>
      <c r="I268" s="172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  <c r="V268" s="131"/>
      <c r="W268" s="131"/>
      <c r="X268" s="131"/>
      <c r="Y268" s="131"/>
      <c r="Z268" s="131"/>
      <c r="AA268" s="131"/>
    </row>
    <row r="269" spans="1:27" ht="12.75" customHeight="1">
      <c r="A269" s="170"/>
      <c r="B269" s="131"/>
      <c r="C269" s="131"/>
      <c r="D269" s="131"/>
      <c r="E269" s="131"/>
      <c r="F269" s="131"/>
      <c r="G269" s="86"/>
      <c r="H269" s="171"/>
      <c r="I269" s="172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1"/>
      <c r="Z269" s="131"/>
      <c r="AA269" s="131"/>
    </row>
    <row r="270" spans="1:27" ht="12.75" customHeight="1">
      <c r="A270" s="170"/>
      <c r="B270" s="131"/>
      <c r="C270" s="131"/>
      <c r="D270" s="131"/>
      <c r="E270" s="131"/>
      <c r="F270" s="131"/>
      <c r="G270" s="86"/>
      <c r="H270" s="171"/>
      <c r="I270" s="172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  <c r="Y270" s="131"/>
      <c r="Z270" s="131"/>
      <c r="AA270" s="131"/>
    </row>
    <row r="271" spans="1:27" ht="12.75" customHeight="1">
      <c r="A271" s="170"/>
      <c r="B271" s="131"/>
      <c r="C271" s="131"/>
      <c r="D271" s="131"/>
      <c r="E271" s="131"/>
      <c r="F271" s="131"/>
      <c r="G271" s="86"/>
      <c r="H271" s="171"/>
      <c r="I271" s="172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  <c r="V271" s="131"/>
      <c r="W271" s="131"/>
      <c r="X271" s="131"/>
      <c r="Y271" s="131"/>
      <c r="Z271" s="131"/>
      <c r="AA271" s="131"/>
    </row>
    <row r="272" spans="1:27" ht="12.75" customHeight="1">
      <c r="A272" s="170"/>
      <c r="B272" s="131"/>
      <c r="C272" s="131"/>
      <c r="D272" s="131"/>
      <c r="E272" s="131"/>
      <c r="F272" s="131"/>
      <c r="G272" s="86"/>
      <c r="H272" s="171"/>
      <c r="I272" s="172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  <c r="V272" s="131"/>
      <c r="W272" s="131"/>
      <c r="X272" s="131"/>
      <c r="Y272" s="131"/>
      <c r="Z272" s="131"/>
      <c r="AA272" s="131"/>
    </row>
    <row r="273" spans="1:27" ht="12.75" customHeight="1">
      <c r="A273" s="170"/>
      <c r="B273" s="131"/>
      <c r="C273" s="131"/>
      <c r="D273" s="131"/>
      <c r="E273" s="131"/>
      <c r="F273" s="131"/>
      <c r="G273" s="86"/>
      <c r="H273" s="171"/>
      <c r="I273" s="172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31"/>
      <c r="U273" s="131"/>
      <c r="V273" s="131"/>
      <c r="W273" s="131"/>
      <c r="X273" s="131"/>
      <c r="Y273" s="131"/>
      <c r="Z273" s="131"/>
      <c r="AA273" s="131"/>
    </row>
    <row r="274" spans="1:27" ht="12.75" customHeight="1">
      <c r="A274" s="170"/>
      <c r="B274" s="131"/>
      <c r="C274" s="131"/>
      <c r="D274" s="131"/>
      <c r="E274" s="131"/>
      <c r="F274" s="131"/>
      <c r="G274" s="86"/>
      <c r="H274" s="171"/>
      <c r="I274" s="172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31"/>
      <c r="X274" s="131"/>
      <c r="Y274" s="131"/>
      <c r="Z274" s="131"/>
      <c r="AA274" s="131"/>
    </row>
    <row r="275" spans="1:27" ht="12.75" customHeight="1">
      <c r="A275" s="170"/>
      <c r="B275" s="131"/>
      <c r="C275" s="131"/>
      <c r="D275" s="131"/>
      <c r="E275" s="131"/>
      <c r="F275" s="131"/>
      <c r="G275" s="86"/>
      <c r="H275" s="171"/>
      <c r="I275" s="172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  <c r="V275" s="131"/>
      <c r="W275" s="131"/>
      <c r="X275" s="131"/>
      <c r="Y275" s="131"/>
      <c r="Z275" s="131"/>
      <c r="AA275" s="131"/>
    </row>
    <row r="276" spans="1:27" ht="12.75" customHeight="1">
      <c r="A276" s="170"/>
      <c r="B276" s="131"/>
      <c r="C276" s="131"/>
      <c r="D276" s="131"/>
      <c r="E276" s="131"/>
      <c r="F276" s="131"/>
      <c r="G276" s="86"/>
      <c r="H276" s="171"/>
      <c r="I276" s="172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131"/>
      <c r="U276" s="131"/>
      <c r="V276" s="131"/>
      <c r="W276" s="131"/>
      <c r="X276" s="131"/>
      <c r="Y276" s="131"/>
      <c r="Z276" s="131"/>
      <c r="AA276" s="131"/>
    </row>
    <row r="277" spans="1:27" ht="12.75" customHeight="1">
      <c r="A277" s="170"/>
      <c r="B277" s="131"/>
      <c r="C277" s="131"/>
      <c r="D277" s="131"/>
      <c r="E277" s="131"/>
      <c r="F277" s="131"/>
      <c r="G277" s="86"/>
      <c r="H277" s="171"/>
      <c r="I277" s="172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131"/>
      <c r="U277" s="131"/>
      <c r="V277" s="131"/>
      <c r="W277" s="131"/>
      <c r="X277" s="131"/>
      <c r="Y277" s="131"/>
      <c r="Z277" s="131"/>
      <c r="AA277" s="131"/>
    </row>
    <row r="278" spans="1:27" ht="12.75" customHeight="1">
      <c r="A278" s="170"/>
      <c r="B278" s="131"/>
      <c r="C278" s="131"/>
      <c r="D278" s="131"/>
      <c r="E278" s="131"/>
      <c r="F278" s="131"/>
      <c r="G278" s="86"/>
      <c r="H278" s="171"/>
      <c r="I278" s="172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  <c r="V278" s="131"/>
      <c r="W278" s="131"/>
      <c r="X278" s="131"/>
      <c r="Y278" s="131"/>
      <c r="Z278" s="131"/>
      <c r="AA278" s="131"/>
    </row>
    <row r="279" spans="1:27" ht="12.75" customHeight="1">
      <c r="A279" s="170"/>
      <c r="B279" s="131"/>
      <c r="C279" s="131"/>
      <c r="D279" s="131"/>
      <c r="E279" s="131"/>
      <c r="F279" s="131"/>
      <c r="G279" s="86"/>
      <c r="H279" s="171"/>
      <c r="I279" s="172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1"/>
      <c r="Z279" s="131"/>
      <c r="AA279" s="131"/>
    </row>
    <row r="280" spans="1:27" ht="12.75" customHeight="1">
      <c r="A280" s="170"/>
      <c r="B280" s="131"/>
      <c r="C280" s="131"/>
      <c r="D280" s="131"/>
      <c r="E280" s="131"/>
      <c r="F280" s="131"/>
      <c r="G280" s="86"/>
      <c r="H280" s="171"/>
      <c r="I280" s="172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  <c r="Y280" s="131"/>
      <c r="Z280" s="131"/>
      <c r="AA280" s="131"/>
    </row>
    <row r="281" spans="1:27" ht="12.75" customHeight="1">
      <c r="A281" s="170"/>
      <c r="B281" s="131"/>
      <c r="C281" s="131"/>
      <c r="D281" s="131"/>
      <c r="E281" s="131"/>
      <c r="F281" s="131"/>
      <c r="G281" s="86"/>
      <c r="H281" s="171"/>
      <c r="I281" s="172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131"/>
      <c r="U281" s="131"/>
      <c r="V281" s="131"/>
      <c r="W281" s="131"/>
      <c r="X281" s="131"/>
      <c r="Y281" s="131"/>
      <c r="Z281" s="131"/>
      <c r="AA281" s="131"/>
    </row>
    <row r="282" spans="1:27" ht="12.75" customHeight="1">
      <c r="A282" s="170"/>
      <c r="B282" s="131"/>
      <c r="C282" s="131"/>
      <c r="D282" s="131"/>
      <c r="E282" s="131"/>
      <c r="F282" s="131"/>
      <c r="G282" s="86"/>
      <c r="H282" s="171"/>
      <c r="I282" s="172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31"/>
      <c r="U282" s="131"/>
      <c r="V282" s="131"/>
      <c r="W282" s="131"/>
      <c r="X282" s="131"/>
      <c r="Y282" s="131"/>
      <c r="Z282" s="131"/>
      <c r="AA282" s="131"/>
    </row>
    <row r="283" spans="1:27" ht="12.75" customHeight="1">
      <c r="A283" s="170"/>
      <c r="B283" s="131"/>
      <c r="C283" s="131"/>
      <c r="D283" s="131"/>
      <c r="E283" s="131"/>
      <c r="F283" s="131"/>
      <c r="G283" s="86"/>
      <c r="H283" s="171"/>
      <c r="I283" s="172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131"/>
      <c r="U283" s="131"/>
      <c r="V283" s="131"/>
      <c r="W283" s="131"/>
      <c r="X283" s="131"/>
      <c r="Y283" s="131"/>
      <c r="Z283" s="131"/>
      <c r="AA283" s="131"/>
    </row>
    <row r="284" spans="1:27" ht="12.75" customHeight="1">
      <c r="A284" s="170"/>
      <c r="B284" s="131"/>
      <c r="C284" s="131"/>
      <c r="D284" s="131"/>
      <c r="E284" s="131"/>
      <c r="F284" s="131"/>
      <c r="G284" s="86"/>
      <c r="H284" s="171"/>
      <c r="I284" s="172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131"/>
      <c r="U284" s="131"/>
      <c r="V284" s="131"/>
      <c r="W284" s="131"/>
      <c r="X284" s="131"/>
      <c r="Y284" s="131"/>
      <c r="Z284" s="131"/>
      <c r="AA284" s="131"/>
    </row>
    <row r="285" spans="1:27" ht="12.75" customHeight="1">
      <c r="A285" s="170"/>
      <c r="B285" s="131"/>
      <c r="C285" s="131"/>
      <c r="D285" s="131"/>
      <c r="E285" s="131"/>
      <c r="F285" s="131"/>
      <c r="G285" s="86"/>
      <c r="H285" s="171"/>
      <c r="I285" s="172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131"/>
      <c r="U285" s="131"/>
      <c r="V285" s="131"/>
      <c r="W285" s="131"/>
      <c r="X285" s="131"/>
      <c r="Y285" s="131"/>
      <c r="Z285" s="131"/>
      <c r="AA285" s="131"/>
    </row>
    <row r="286" spans="1:27" ht="12.75" customHeight="1">
      <c r="A286" s="170"/>
      <c r="B286" s="131"/>
      <c r="C286" s="131"/>
      <c r="D286" s="131"/>
      <c r="E286" s="131"/>
      <c r="F286" s="131"/>
      <c r="G286" s="86"/>
      <c r="H286" s="171"/>
      <c r="I286" s="172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131"/>
      <c r="U286" s="131"/>
      <c r="V286" s="131"/>
      <c r="W286" s="131"/>
      <c r="X286" s="131"/>
      <c r="Y286" s="131"/>
      <c r="Z286" s="131"/>
      <c r="AA286" s="131"/>
    </row>
    <row r="287" spans="1:27" ht="12.75" customHeight="1">
      <c r="A287" s="170"/>
      <c r="B287" s="131"/>
      <c r="C287" s="131"/>
      <c r="D287" s="131"/>
      <c r="E287" s="131"/>
      <c r="F287" s="131"/>
      <c r="G287" s="86"/>
      <c r="H287" s="171"/>
      <c r="I287" s="172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1"/>
      <c r="U287" s="131"/>
      <c r="V287" s="131"/>
      <c r="W287" s="131"/>
      <c r="X287" s="131"/>
      <c r="Y287" s="131"/>
      <c r="Z287" s="131"/>
      <c r="AA287" s="131"/>
    </row>
    <row r="288" spans="1:27" ht="12.75" customHeight="1">
      <c r="A288" s="170"/>
      <c r="B288" s="131"/>
      <c r="C288" s="131"/>
      <c r="D288" s="131"/>
      <c r="E288" s="131"/>
      <c r="F288" s="131"/>
      <c r="G288" s="86"/>
      <c r="H288" s="171"/>
      <c r="I288" s="172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131"/>
      <c r="U288" s="131"/>
      <c r="V288" s="131"/>
      <c r="W288" s="131"/>
      <c r="X288" s="131"/>
      <c r="Y288" s="131"/>
      <c r="Z288" s="131"/>
      <c r="AA288" s="131"/>
    </row>
    <row r="289" spans="1:27" ht="12.75" customHeight="1">
      <c r="A289" s="170"/>
      <c r="B289" s="131"/>
      <c r="C289" s="131"/>
      <c r="D289" s="131"/>
      <c r="E289" s="131"/>
      <c r="F289" s="131"/>
      <c r="G289" s="86"/>
      <c r="H289" s="171"/>
      <c r="I289" s="172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131"/>
      <c r="U289" s="131"/>
      <c r="V289" s="131"/>
      <c r="W289" s="131"/>
      <c r="X289" s="131"/>
      <c r="Y289" s="131"/>
      <c r="Z289" s="131"/>
      <c r="AA289" s="131"/>
    </row>
    <row r="290" spans="1:27" ht="12.75" customHeight="1">
      <c r="A290" s="170"/>
      <c r="B290" s="131"/>
      <c r="C290" s="131"/>
      <c r="D290" s="131"/>
      <c r="E290" s="131"/>
      <c r="F290" s="131"/>
      <c r="G290" s="86"/>
      <c r="H290" s="171"/>
      <c r="I290" s="172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131"/>
      <c r="U290" s="131"/>
      <c r="V290" s="131"/>
      <c r="W290" s="131"/>
      <c r="X290" s="131"/>
      <c r="Y290" s="131"/>
      <c r="Z290" s="131"/>
      <c r="AA290" s="131"/>
    </row>
    <row r="291" spans="1:27" ht="12.75" customHeight="1">
      <c r="A291" s="170"/>
      <c r="B291" s="131"/>
      <c r="C291" s="131"/>
      <c r="D291" s="131"/>
      <c r="E291" s="131"/>
      <c r="F291" s="131"/>
      <c r="G291" s="86"/>
      <c r="H291" s="171"/>
      <c r="I291" s="172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131"/>
      <c r="U291" s="131"/>
      <c r="V291" s="131"/>
      <c r="W291" s="131"/>
      <c r="X291" s="131"/>
      <c r="Y291" s="131"/>
      <c r="Z291" s="131"/>
      <c r="AA291" s="131"/>
    </row>
    <row r="292" spans="1:27" ht="12.75" customHeight="1">
      <c r="A292" s="170"/>
      <c r="B292" s="131"/>
      <c r="C292" s="131"/>
      <c r="D292" s="131"/>
      <c r="E292" s="131"/>
      <c r="F292" s="131"/>
      <c r="G292" s="86"/>
      <c r="H292" s="171"/>
      <c r="I292" s="172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131"/>
      <c r="U292" s="131"/>
      <c r="V292" s="131"/>
      <c r="W292" s="131"/>
      <c r="X292" s="131"/>
      <c r="Y292" s="131"/>
      <c r="Z292" s="131"/>
      <c r="AA292" s="131"/>
    </row>
    <row r="293" spans="1:27" ht="12.75" customHeight="1">
      <c r="A293" s="170"/>
      <c r="B293" s="131"/>
      <c r="C293" s="131"/>
      <c r="D293" s="131"/>
      <c r="E293" s="131"/>
      <c r="F293" s="131"/>
      <c r="G293" s="86"/>
      <c r="H293" s="171"/>
      <c r="I293" s="172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  <c r="V293" s="131"/>
      <c r="W293" s="131"/>
      <c r="X293" s="131"/>
      <c r="Y293" s="131"/>
      <c r="Z293" s="131"/>
      <c r="AA293" s="131"/>
    </row>
    <row r="294" spans="1:27" ht="12.75" customHeight="1">
      <c r="A294" s="170"/>
      <c r="B294" s="131"/>
      <c r="C294" s="131"/>
      <c r="D294" s="131"/>
      <c r="E294" s="131"/>
      <c r="F294" s="131"/>
      <c r="G294" s="86"/>
      <c r="H294" s="171"/>
      <c r="I294" s="172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131"/>
      <c r="U294" s="131"/>
      <c r="V294" s="131"/>
      <c r="W294" s="131"/>
      <c r="X294" s="131"/>
      <c r="Y294" s="131"/>
      <c r="Z294" s="131"/>
      <c r="AA294" s="131"/>
    </row>
    <row r="295" spans="1:27" ht="12.75" customHeight="1">
      <c r="A295" s="170"/>
      <c r="B295" s="131"/>
      <c r="C295" s="131"/>
      <c r="D295" s="131"/>
      <c r="E295" s="131"/>
      <c r="F295" s="131"/>
      <c r="G295" s="86"/>
      <c r="H295" s="171"/>
      <c r="I295" s="172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131"/>
      <c r="U295" s="131"/>
      <c r="V295" s="131"/>
      <c r="W295" s="131"/>
      <c r="X295" s="131"/>
      <c r="Y295" s="131"/>
      <c r="Z295" s="131"/>
      <c r="AA295" s="131"/>
    </row>
    <row r="296" spans="1:27" ht="12.75" customHeight="1">
      <c r="A296" s="170"/>
      <c r="B296" s="131"/>
      <c r="C296" s="131"/>
      <c r="D296" s="131"/>
      <c r="E296" s="131"/>
      <c r="F296" s="131"/>
      <c r="G296" s="86"/>
      <c r="H296" s="171"/>
      <c r="I296" s="172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131"/>
      <c r="U296" s="131"/>
      <c r="V296" s="131"/>
      <c r="W296" s="131"/>
      <c r="X296" s="131"/>
      <c r="Y296" s="131"/>
      <c r="Z296" s="131"/>
      <c r="AA296" s="131"/>
    </row>
    <row r="297" spans="1:27" ht="12.75" customHeight="1">
      <c r="A297" s="170"/>
      <c r="B297" s="131"/>
      <c r="C297" s="131"/>
      <c r="D297" s="131"/>
      <c r="E297" s="131"/>
      <c r="F297" s="131"/>
      <c r="G297" s="86"/>
      <c r="H297" s="171"/>
      <c r="I297" s="172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131"/>
      <c r="U297" s="131"/>
      <c r="V297" s="131"/>
      <c r="W297" s="131"/>
      <c r="X297" s="131"/>
      <c r="Y297" s="131"/>
      <c r="Z297" s="131"/>
      <c r="AA297" s="131"/>
    </row>
    <row r="298" spans="1:27" ht="12.75" customHeight="1">
      <c r="A298" s="170"/>
      <c r="B298" s="131"/>
      <c r="C298" s="131"/>
      <c r="D298" s="131"/>
      <c r="E298" s="131"/>
      <c r="F298" s="131"/>
      <c r="G298" s="86"/>
      <c r="H298" s="171"/>
      <c r="I298" s="172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131"/>
      <c r="U298" s="131"/>
      <c r="V298" s="131"/>
      <c r="W298" s="131"/>
      <c r="X298" s="131"/>
      <c r="Y298" s="131"/>
      <c r="Z298" s="131"/>
      <c r="AA298" s="131"/>
    </row>
    <row r="299" spans="1:27" ht="12.75" customHeight="1">
      <c r="A299" s="170"/>
      <c r="B299" s="131"/>
      <c r="C299" s="131"/>
      <c r="D299" s="131"/>
      <c r="E299" s="131"/>
      <c r="F299" s="131"/>
      <c r="G299" s="86"/>
      <c r="H299" s="171"/>
      <c r="I299" s="172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  <c r="V299" s="131"/>
      <c r="W299" s="131"/>
      <c r="X299" s="131"/>
      <c r="Y299" s="131"/>
      <c r="Z299" s="131"/>
      <c r="AA299" s="131"/>
    </row>
    <row r="300" spans="1:27" ht="12.75" customHeight="1">
      <c r="A300" s="170"/>
      <c r="B300" s="131"/>
      <c r="C300" s="131"/>
      <c r="D300" s="131"/>
      <c r="E300" s="131"/>
      <c r="F300" s="131"/>
      <c r="G300" s="86"/>
      <c r="H300" s="171"/>
      <c r="I300" s="172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1"/>
      <c r="V300" s="131"/>
      <c r="W300" s="131"/>
      <c r="X300" s="131"/>
      <c r="Y300" s="131"/>
      <c r="Z300" s="131"/>
      <c r="AA300" s="131"/>
    </row>
    <row r="301" spans="1:27" ht="12.75" customHeight="1">
      <c r="A301" s="170"/>
      <c r="B301" s="131"/>
      <c r="C301" s="131"/>
      <c r="D301" s="131"/>
      <c r="E301" s="131"/>
      <c r="F301" s="131"/>
      <c r="G301" s="86"/>
      <c r="H301" s="171"/>
      <c r="I301" s="172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131"/>
      <c r="U301" s="131"/>
      <c r="V301" s="131"/>
      <c r="W301" s="131"/>
      <c r="X301" s="131"/>
      <c r="Y301" s="131"/>
      <c r="Z301" s="131"/>
      <c r="AA301" s="131"/>
    </row>
    <row r="302" spans="1:27" ht="12.75" customHeight="1">
      <c r="A302" s="170"/>
      <c r="B302" s="131"/>
      <c r="C302" s="131"/>
      <c r="D302" s="131"/>
      <c r="E302" s="131"/>
      <c r="F302" s="131"/>
      <c r="G302" s="86"/>
      <c r="H302" s="171"/>
      <c r="I302" s="172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131"/>
      <c r="U302" s="131"/>
      <c r="V302" s="131"/>
      <c r="W302" s="131"/>
      <c r="X302" s="131"/>
      <c r="Y302" s="131"/>
      <c r="Z302" s="131"/>
      <c r="AA302" s="131"/>
    </row>
    <row r="303" spans="1:27" ht="12.75" customHeight="1">
      <c r="A303" s="170"/>
      <c r="B303" s="131"/>
      <c r="C303" s="131"/>
      <c r="D303" s="131"/>
      <c r="E303" s="131"/>
      <c r="F303" s="131"/>
      <c r="G303" s="86"/>
      <c r="H303" s="171"/>
      <c r="I303" s="172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  <c r="U303" s="131"/>
      <c r="V303" s="131"/>
      <c r="W303" s="131"/>
      <c r="X303" s="131"/>
      <c r="Y303" s="131"/>
      <c r="Z303" s="131"/>
      <c r="AA303" s="131"/>
    </row>
    <row r="304" spans="1:27" ht="12.75" customHeight="1">
      <c r="A304" s="170"/>
      <c r="B304" s="131"/>
      <c r="C304" s="131"/>
      <c r="D304" s="131"/>
      <c r="E304" s="131"/>
      <c r="F304" s="131"/>
      <c r="G304" s="86"/>
      <c r="H304" s="171"/>
      <c r="I304" s="172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31"/>
      <c r="U304" s="131"/>
      <c r="V304" s="131"/>
      <c r="W304" s="131"/>
      <c r="X304" s="131"/>
      <c r="Y304" s="131"/>
      <c r="Z304" s="131"/>
      <c r="AA304" s="131"/>
    </row>
    <row r="305" spans="1:27" ht="12.75" customHeight="1">
      <c r="A305" s="170"/>
      <c r="B305" s="131"/>
      <c r="C305" s="131"/>
      <c r="D305" s="131"/>
      <c r="E305" s="131"/>
      <c r="F305" s="131"/>
      <c r="G305" s="86"/>
      <c r="H305" s="171"/>
      <c r="I305" s="172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131"/>
      <c r="U305" s="131"/>
      <c r="V305" s="131"/>
      <c r="W305" s="131"/>
      <c r="X305" s="131"/>
      <c r="Y305" s="131"/>
      <c r="Z305" s="131"/>
      <c r="AA305" s="131"/>
    </row>
    <row r="306" spans="1:27" ht="12.75" customHeight="1">
      <c r="A306" s="170"/>
      <c r="B306" s="131"/>
      <c r="C306" s="131"/>
      <c r="D306" s="131"/>
      <c r="E306" s="131"/>
      <c r="F306" s="131"/>
      <c r="G306" s="86"/>
      <c r="H306" s="171"/>
      <c r="I306" s="172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131"/>
      <c r="U306" s="131"/>
      <c r="V306" s="131"/>
      <c r="W306" s="131"/>
      <c r="X306" s="131"/>
      <c r="Y306" s="131"/>
      <c r="Z306" s="131"/>
      <c r="AA306" s="131"/>
    </row>
    <row r="307" spans="1:27" ht="12.75" customHeight="1">
      <c r="A307" s="170"/>
      <c r="B307" s="131"/>
      <c r="C307" s="131"/>
      <c r="D307" s="131"/>
      <c r="E307" s="131"/>
      <c r="F307" s="131"/>
      <c r="G307" s="86"/>
      <c r="H307" s="171"/>
      <c r="I307" s="172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131"/>
      <c r="U307" s="131"/>
      <c r="V307" s="131"/>
      <c r="W307" s="131"/>
      <c r="X307" s="131"/>
      <c r="Y307" s="131"/>
      <c r="Z307" s="131"/>
      <c r="AA307" s="131"/>
    </row>
    <row r="308" spans="1:27" ht="12.75" customHeight="1">
      <c r="A308" s="170"/>
      <c r="B308" s="131"/>
      <c r="C308" s="131"/>
      <c r="D308" s="131"/>
      <c r="E308" s="131"/>
      <c r="F308" s="131"/>
      <c r="G308" s="86"/>
      <c r="H308" s="171"/>
      <c r="I308" s="172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131"/>
      <c r="U308" s="131"/>
      <c r="V308" s="131"/>
      <c r="W308" s="131"/>
      <c r="X308" s="131"/>
      <c r="Y308" s="131"/>
      <c r="Z308" s="131"/>
      <c r="AA308" s="131"/>
    </row>
    <row r="309" spans="1:27" ht="12.75" customHeight="1">
      <c r="A309" s="170"/>
      <c r="B309" s="131"/>
      <c r="C309" s="131"/>
      <c r="D309" s="131"/>
      <c r="E309" s="131"/>
      <c r="F309" s="131"/>
      <c r="G309" s="86"/>
      <c r="H309" s="171"/>
      <c r="I309" s="172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131"/>
      <c r="U309" s="131"/>
      <c r="V309" s="131"/>
      <c r="W309" s="131"/>
      <c r="X309" s="131"/>
      <c r="Y309" s="131"/>
      <c r="Z309" s="131"/>
      <c r="AA309" s="131"/>
    </row>
    <row r="310" spans="1:27" ht="12.75" customHeight="1">
      <c r="A310" s="170"/>
      <c r="B310" s="131"/>
      <c r="C310" s="131"/>
      <c r="D310" s="131"/>
      <c r="E310" s="131"/>
      <c r="F310" s="131"/>
      <c r="G310" s="86"/>
      <c r="H310" s="171"/>
      <c r="I310" s="172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131"/>
      <c r="U310" s="131"/>
      <c r="V310" s="131"/>
      <c r="W310" s="131"/>
      <c r="X310" s="131"/>
      <c r="Y310" s="131"/>
      <c r="Z310" s="131"/>
      <c r="AA310" s="131"/>
    </row>
    <row r="311" spans="1:27" ht="12.75" customHeight="1">
      <c r="A311" s="170"/>
      <c r="B311" s="131"/>
      <c r="C311" s="131"/>
      <c r="D311" s="131"/>
      <c r="E311" s="131"/>
      <c r="F311" s="131"/>
      <c r="G311" s="86"/>
      <c r="H311" s="171"/>
      <c r="I311" s="172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  <c r="V311" s="131"/>
      <c r="W311" s="131"/>
      <c r="X311" s="131"/>
      <c r="Y311" s="131"/>
      <c r="Z311" s="131"/>
      <c r="AA311" s="131"/>
    </row>
    <row r="312" spans="1:27" ht="12.75" customHeight="1">
      <c r="A312" s="170"/>
      <c r="B312" s="131"/>
      <c r="C312" s="131"/>
      <c r="D312" s="131"/>
      <c r="E312" s="131"/>
      <c r="F312" s="131"/>
      <c r="G312" s="86"/>
      <c r="H312" s="171"/>
      <c r="I312" s="172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  <c r="V312" s="131"/>
      <c r="W312" s="131"/>
      <c r="X312" s="131"/>
      <c r="Y312" s="131"/>
      <c r="Z312" s="131"/>
      <c r="AA312" s="131"/>
    </row>
    <row r="313" spans="1:27" ht="12.75" customHeight="1">
      <c r="A313" s="170"/>
      <c r="B313" s="131"/>
      <c r="C313" s="131"/>
      <c r="D313" s="131"/>
      <c r="E313" s="131"/>
      <c r="F313" s="131"/>
      <c r="G313" s="86"/>
      <c r="H313" s="171"/>
      <c r="I313" s="172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1"/>
      <c r="Z313" s="131"/>
      <c r="AA313" s="131"/>
    </row>
    <row r="314" spans="1:27" ht="12.75" customHeight="1">
      <c r="A314" s="170"/>
      <c r="B314" s="131"/>
      <c r="C314" s="131"/>
      <c r="D314" s="131"/>
      <c r="E314" s="131"/>
      <c r="F314" s="131"/>
      <c r="G314" s="86"/>
      <c r="H314" s="171"/>
      <c r="I314" s="172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31"/>
      <c r="U314" s="131"/>
      <c r="V314" s="131"/>
      <c r="W314" s="131"/>
      <c r="X314" s="131"/>
      <c r="Y314" s="131"/>
      <c r="Z314" s="131"/>
      <c r="AA314" s="131"/>
    </row>
    <row r="315" spans="1:27" ht="12.75" customHeight="1">
      <c r="A315" s="170"/>
      <c r="B315" s="131"/>
      <c r="C315" s="131"/>
      <c r="D315" s="131"/>
      <c r="E315" s="131"/>
      <c r="F315" s="131"/>
      <c r="G315" s="86"/>
      <c r="H315" s="171"/>
      <c r="I315" s="172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131"/>
      <c r="U315" s="131"/>
      <c r="V315" s="131"/>
      <c r="W315" s="131"/>
      <c r="X315" s="131"/>
      <c r="Y315" s="131"/>
      <c r="Z315" s="131"/>
      <c r="AA315" s="131"/>
    </row>
    <row r="316" spans="1:27" ht="12.75" customHeight="1">
      <c r="A316" s="170"/>
      <c r="B316" s="131"/>
      <c r="C316" s="131"/>
      <c r="D316" s="131"/>
      <c r="E316" s="131"/>
      <c r="F316" s="131"/>
      <c r="G316" s="86"/>
      <c r="H316" s="171"/>
      <c r="I316" s="172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131"/>
      <c r="U316" s="131"/>
      <c r="V316" s="131"/>
      <c r="W316" s="131"/>
      <c r="X316" s="131"/>
      <c r="Y316" s="131"/>
      <c r="Z316" s="131"/>
      <c r="AA316" s="131"/>
    </row>
    <row r="317" spans="1:27" ht="12.75" customHeight="1">
      <c r="A317" s="170"/>
      <c r="B317" s="131"/>
      <c r="C317" s="131"/>
      <c r="D317" s="131"/>
      <c r="E317" s="131"/>
      <c r="F317" s="131"/>
      <c r="G317" s="86"/>
      <c r="H317" s="171"/>
      <c r="I317" s="172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131"/>
      <c r="U317" s="131"/>
      <c r="V317" s="131"/>
      <c r="W317" s="131"/>
      <c r="X317" s="131"/>
      <c r="Y317" s="131"/>
      <c r="Z317" s="131"/>
      <c r="AA317" s="131"/>
    </row>
    <row r="318" spans="1:27" ht="12.75" customHeight="1">
      <c r="A318" s="170"/>
      <c r="B318" s="131"/>
      <c r="C318" s="131"/>
      <c r="D318" s="131"/>
      <c r="E318" s="131"/>
      <c r="F318" s="131"/>
      <c r="G318" s="86"/>
      <c r="H318" s="171"/>
      <c r="I318" s="172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131"/>
      <c r="U318" s="131"/>
      <c r="V318" s="131"/>
      <c r="W318" s="131"/>
      <c r="X318" s="131"/>
      <c r="Y318" s="131"/>
      <c r="Z318" s="131"/>
      <c r="AA318" s="131"/>
    </row>
    <row r="319" spans="1:27" ht="12.75" customHeight="1">
      <c r="A319" s="170"/>
      <c r="B319" s="131"/>
      <c r="C319" s="131"/>
      <c r="D319" s="131"/>
      <c r="E319" s="131"/>
      <c r="F319" s="131"/>
      <c r="G319" s="86"/>
      <c r="H319" s="171"/>
      <c r="I319" s="172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131"/>
      <c r="U319" s="131"/>
      <c r="V319" s="131"/>
      <c r="W319" s="131"/>
      <c r="X319" s="131"/>
      <c r="Y319" s="131"/>
      <c r="Z319" s="131"/>
      <c r="AA319" s="131"/>
    </row>
    <row r="320" spans="1:27" ht="12.75" customHeight="1">
      <c r="A320" s="170"/>
      <c r="B320" s="131"/>
      <c r="C320" s="131"/>
      <c r="D320" s="131"/>
      <c r="E320" s="131"/>
      <c r="F320" s="131"/>
      <c r="G320" s="86"/>
      <c r="H320" s="171"/>
      <c r="I320" s="172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</row>
    <row r="321" spans="1:27" ht="12.75" customHeight="1">
      <c r="A321" s="170"/>
      <c r="B321" s="131"/>
      <c r="C321" s="131"/>
      <c r="D321" s="131"/>
      <c r="E321" s="131"/>
      <c r="F321" s="131"/>
      <c r="G321" s="86"/>
      <c r="H321" s="171"/>
      <c r="I321" s="172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</row>
    <row r="322" spans="1:27" ht="12.75" customHeight="1">
      <c r="A322" s="170"/>
      <c r="B322" s="131"/>
      <c r="C322" s="131"/>
      <c r="D322" s="131"/>
      <c r="E322" s="131"/>
      <c r="F322" s="131"/>
      <c r="G322" s="86"/>
      <c r="H322" s="171"/>
      <c r="I322" s="172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131"/>
      <c r="U322" s="131"/>
      <c r="V322" s="131"/>
      <c r="W322" s="131"/>
      <c r="X322" s="131"/>
      <c r="Y322" s="131"/>
      <c r="Z322" s="131"/>
      <c r="AA322" s="131"/>
    </row>
    <row r="323" spans="1:27" ht="12.75" customHeight="1">
      <c r="A323" s="170"/>
      <c r="B323" s="131"/>
      <c r="C323" s="131"/>
      <c r="D323" s="131"/>
      <c r="E323" s="131"/>
      <c r="F323" s="131"/>
      <c r="G323" s="86"/>
      <c r="H323" s="171"/>
      <c r="I323" s="172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131"/>
      <c r="U323" s="131"/>
      <c r="V323" s="131"/>
      <c r="W323" s="131"/>
      <c r="X323" s="131"/>
      <c r="Y323" s="131"/>
      <c r="Z323" s="131"/>
      <c r="AA323" s="131"/>
    </row>
    <row r="324" spans="1:27" ht="12.75" customHeight="1">
      <c r="A324" s="170"/>
      <c r="B324" s="131"/>
      <c r="C324" s="131"/>
      <c r="D324" s="131"/>
      <c r="E324" s="131"/>
      <c r="F324" s="131"/>
      <c r="G324" s="86"/>
      <c r="H324" s="171"/>
      <c r="I324" s="172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131"/>
      <c r="U324" s="131"/>
      <c r="V324" s="131"/>
      <c r="W324" s="131"/>
      <c r="X324" s="131"/>
      <c r="Y324" s="131"/>
      <c r="Z324" s="131"/>
      <c r="AA324" s="131"/>
    </row>
    <row r="325" spans="1:27" ht="12.75" customHeight="1">
      <c r="A325" s="170"/>
      <c r="B325" s="131"/>
      <c r="C325" s="131"/>
      <c r="D325" s="131"/>
      <c r="E325" s="131"/>
      <c r="F325" s="131"/>
      <c r="G325" s="86"/>
      <c r="H325" s="171"/>
      <c r="I325" s="172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131"/>
      <c r="U325" s="131"/>
      <c r="V325" s="131"/>
      <c r="W325" s="131"/>
      <c r="X325" s="131"/>
      <c r="Y325" s="131"/>
      <c r="Z325" s="131"/>
      <c r="AA325" s="131"/>
    </row>
    <row r="326" spans="1:27" ht="12.75" customHeight="1">
      <c r="A326" s="170"/>
      <c r="B326" s="131"/>
      <c r="C326" s="131"/>
      <c r="D326" s="131"/>
      <c r="E326" s="131"/>
      <c r="F326" s="131"/>
      <c r="G326" s="86"/>
      <c r="H326" s="171"/>
      <c r="I326" s="172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131"/>
      <c r="U326" s="131"/>
      <c r="V326" s="131"/>
      <c r="W326" s="131"/>
      <c r="X326" s="131"/>
      <c r="Y326" s="131"/>
      <c r="Z326" s="131"/>
      <c r="AA326" s="131"/>
    </row>
    <row r="327" spans="1:27" ht="12.75" customHeight="1">
      <c r="A327" s="170"/>
      <c r="B327" s="131"/>
      <c r="C327" s="131"/>
      <c r="D327" s="131"/>
      <c r="E327" s="131"/>
      <c r="F327" s="131"/>
      <c r="G327" s="86"/>
      <c r="H327" s="171"/>
      <c r="I327" s="172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131"/>
      <c r="U327" s="131"/>
      <c r="V327" s="131"/>
      <c r="W327" s="131"/>
      <c r="X327" s="131"/>
      <c r="Y327" s="131"/>
      <c r="Z327" s="131"/>
      <c r="AA327" s="131"/>
    </row>
    <row r="328" spans="1:27" ht="12.75" customHeight="1">
      <c r="A328" s="170"/>
      <c r="B328" s="131"/>
      <c r="C328" s="131"/>
      <c r="D328" s="131"/>
      <c r="E328" s="131"/>
      <c r="F328" s="131"/>
      <c r="G328" s="86"/>
      <c r="H328" s="171"/>
      <c r="I328" s="172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131"/>
      <c r="U328" s="131"/>
      <c r="V328" s="131"/>
      <c r="W328" s="131"/>
      <c r="X328" s="131"/>
      <c r="Y328" s="131"/>
      <c r="Z328" s="131"/>
      <c r="AA328" s="131"/>
    </row>
    <row r="329" spans="1:27" ht="12.75" customHeight="1">
      <c r="A329" s="170"/>
      <c r="B329" s="131"/>
      <c r="C329" s="131"/>
      <c r="D329" s="131"/>
      <c r="E329" s="131"/>
      <c r="F329" s="131"/>
      <c r="G329" s="86"/>
      <c r="H329" s="171"/>
      <c r="I329" s="172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131"/>
      <c r="U329" s="131"/>
      <c r="V329" s="131"/>
      <c r="W329" s="131"/>
      <c r="X329" s="131"/>
      <c r="Y329" s="131"/>
      <c r="Z329" s="131"/>
      <c r="AA329" s="131"/>
    </row>
    <row r="330" spans="1:27" ht="12.75" customHeight="1">
      <c r="A330" s="170"/>
      <c r="B330" s="131"/>
      <c r="C330" s="131"/>
      <c r="D330" s="131"/>
      <c r="E330" s="131"/>
      <c r="F330" s="131"/>
      <c r="G330" s="86"/>
      <c r="H330" s="171"/>
      <c r="I330" s="172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131"/>
      <c r="U330" s="131"/>
      <c r="V330" s="131"/>
      <c r="W330" s="131"/>
      <c r="X330" s="131"/>
      <c r="Y330" s="131"/>
      <c r="Z330" s="131"/>
      <c r="AA330" s="131"/>
    </row>
    <row r="331" spans="1:27" ht="12.75" customHeight="1">
      <c r="A331" s="170"/>
      <c r="B331" s="131"/>
      <c r="C331" s="131"/>
      <c r="D331" s="131"/>
      <c r="E331" s="131"/>
      <c r="F331" s="131"/>
      <c r="G331" s="86"/>
      <c r="H331" s="171"/>
      <c r="I331" s="172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1"/>
      <c r="U331" s="131"/>
      <c r="V331" s="131"/>
      <c r="W331" s="131"/>
      <c r="X331" s="131"/>
      <c r="Y331" s="131"/>
      <c r="Z331" s="131"/>
      <c r="AA331" s="131"/>
    </row>
    <row r="332" spans="1:27" ht="12.75" customHeight="1">
      <c r="A332" s="170"/>
      <c r="B332" s="131"/>
      <c r="C332" s="131"/>
      <c r="D332" s="131"/>
      <c r="E332" s="131"/>
      <c r="F332" s="131"/>
      <c r="G332" s="86"/>
      <c r="H332" s="171"/>
      <c r="I332" s="172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131"/>
      <c r="U332" s="131"/>
      <c r="V332" s="131"/>
      <c r="W332" s="131"/>
      <c r="X332" s="131"/>
      <c r="Y332" s="131"/>
      <c r="Z332" s="131"/>
      <c r="AA332" s="131"/>
    </row>
    <row r="333" spans="1:27" ht="12.75" customHeight="1">
      <c r="A333" s="170"/>
      <c r="B333" s="131"/>
      <c r="C333" s="131"/>
      <c r="D333" s="131"/>
      <c r="E333" s="131"/>
      <c r="F333" s="131"/>
      <c r="G333" s="86"/>
      <c r="H333" s="171"/>
      <c r="I333" s="172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131"/>
      <c r="U333" s="131"/>
      <c r="V333" s="131"/>
      <c r="W333" s="131"/>
      <c r="X333" s="131"/>
      <c r="Y333" s="131"/>
      <c r="Z333" s="131"/>
      <c r="AA333" s="131"/>
    </row>
    <row r="334" spans="1:27" ht="12.75" customHeight="1">
      <c r="A334" s="170"/>
      <c r="B334" s="131"/>
      <c r="C334" s="131"/>
      <c r="D334" s="131"/>
      <c r="E334" s="131"/>
      <c r="F334" s="131"/>
      <c r="G334" s="86"/>
      <c r="H334" s="171"/>
      <c r="I334" s="172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131"/>
      <c r="U334" s="131"/>
      <c r="V334" s="131"/>
      <c r="W334" s="131"/>
      <c r="X334" s="131"/>
      <c r="Y334" s="131"/>
      <c r="Z334" s="131"/>
      <c r="AA334" s="131"/>
    </row>
    <row r="335" spans="1:27" ht="12.75" customHeight="1">
      <c r="A335" s="170"/>
      <c r="B335" s="131"/>
      <c r="C335" s="131"/>
      <c r="D335" s="131"/>
      <c r="E335" s="131"/>
      <c r="F335" s="131"/>
      <c r="G335" s="86"/>
      <c r="H335" s="171"/>
      <c r="I335" s="172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  <c r="V335" s="131"/>
      <c r="W335" s="131"/>
      <c r="X335" s="131"/>
      <c r="Y335" s="131"/>
      <c r="Z335" s="131"/>
      <c r="AA335" s="131"/>
    </row>
    <row r="336" spans="1:27" ht="12.75" customHeight="1">
      <c r="A336" s="170"/>
      <c r="B336" s="131"/>
      <c r="C336" s="131"/>
      <c r="D336" s="131"/>
      <c r="E336" s="131"/>
      <c r="F336" s="131"/>
      <c r="G336" s="86"/>
      <c r="H336" s="171"/>
      <c r="I336" s="172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131"/>
      <c r="U336" s="131"/>
      <c r="V336" s="131"/>
      <c r="W336" s="131"/>
      <c r="X336" s="131"/>
      <c r="Y336" s="131"/>
      <c r="Z336" s="131"/>
      <c r="AA336" s="131"/>
    </row>
    <row r="337" spans="1:27" ht="12.75" customHeight="1">
      <c r="A337" s="170"/>
      <c r="B337" s="131"/>
      <c r="C337" s="131"/>
      <c r="D337" s="131"/>
      <c r="E337" s="131"/>
      <c r="F337" s="131"/>
      <c r="G337" s="86"/>
      <c r="H337" s="171"/>
      <c r="I337" s="172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131"/>
      <c r="U337" s="131"/>
      <c r="V337" s="131"/>
      <c r="W337" s="131"/>
      <c r="X337" s="131"/>
      <c r="Y337" s="131"/>
      <c r="Z337" s="131"/>
      <c r="AA337" s="131"/>
    </row>
    <row r="338" spans="1:27" ht="12.75" customHeight="1">
      <c r="A338" s="170"/>
      <c r="B338" s="131"/>
      <c r="C338" s="131"/>
      <c r="D338" s="131"/>
      <c r="E338" s="131"/>
      <c r="F338" s="131"/>
      <c r="G338" s="86"/>
      <c r="H338" s="171"/>
      <c r="I338" s="172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  <c r="T338" s="131"/>
      <c r="U338" s="131"/>
      <c r="V338" s="131"/>
      <c r="W338" s="131"/>
      <c r="X338" s="131"/>
      <c r="Y338" s="131"/>
      <c r="Z338" s="131"/>
      <c r="AA338" s="131"/>
    </row>
    <row r="339" spans="1:27" ht="12.75" customHeight="1">
      <c r="A339" s="170"/>
      <c r="B339" s="131"/>
      <c r="C339" s="131"/>
      <c r="D339" s="131"/>
      <c r="E339" s="131"/>
      <c r="F339" s="131"/>
      <c r="G339" s="86"/>
      <c r="H339" s="171"/>
      <c r="I339" s="172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  <c r="T339" s="131"/>
      <c r="U339" s="131"/>
      <c r="V339" s="131"/>
      <c r="W339" s="131"/>
      <c r="X339" s="131"/>
      <c r="Y339" s="131"/>
      <c r="Z339" s="131"/>
      <c r="AA339" s="131"/>
    </row>
    <row r="340" spans="1:27" ht="12.75" customHeight="1">
      <c r="A340" s="170"/>
      <c r="B340" s="131"/>
      <c r="C340" s="131"/>
      <c r="D340" s="131"/>
      <c r="E340" s="131"/>
      <c r="F340" s="131"/>
      <c r="G340" s="86"/>
      <c r="H340" s="171"/>
      <c r="I340" s="172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  <c r="T340" s="131"/>
      <c r="U340" s="131"/>
      <c r="V340" s="131"/>
      <c r="W340" s="131"/>
      <c r="X340" s="131"/>
      <c r="Y340" s="131"/>
      <c r="Z340" s="131"/>
      <c r="AA340" s="131"/>
    </row>
    <row r="341" spans="1:27" ht="12.75" customHeight="1">
      <c r="A341" s="170"/>
      <c r="B341" s="131"/>
      <c r="C341" s="131"/>
      <c r="D341" s="131"/>
      <c r="E341" s="131"/>
      <c r="F341" s="131"/>
      <c r="G341" s="86"/>
      <c r="H341" s="171"/>
      <c r="I341" s="172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  <c r="T341" s="131"/>
      <c r="U341" s="131"/>
      <c r="V341" s="131"/>
      <c r="W341" s="131"/>
      <c r="X341" s="131"/>
      <c r="Y341" s="131"/>
      <c r="Z341" s="131"/>
      <c r="AA341" s="131"/>
    </row>
    <row r="342" spans="1:27" ht="12.75" customHeight="1">
      <c r="A342" s="170"/>
      <c r="B342" s="131"/>
      <c r="C342" s="131"/>
      <c r="D342" s="131"/>
      <c r="E342" s="131"/>
      <c r="F342" s="131"/>
      <c r="G342" s="86"/>
      <c r="H342" s="171"/>
      <c r="I342" s="172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  <c r="T342" s="131"/>
      <c r="U342" s="131"/>
      <c r="V342" s="131"/>
      <c r="W342" s="131"/>
      <c r="X342" s="131"/>
      <c r="Y342" s="131"/>
      <c r="Z342" s="131"/>
      <c r="AA342" s="131"/>
    </row>
    <row r="343" spans="1:27" ht="12.75" customHeight="1">
      <c r="A343" s="170"/>
      <c r="B343" s="131"/>
      <c r="C343" s="131"/>
      <c r="D343" s="131"/>
      <c r="E343" s="131"/>
      <c r="F343" s="131"/>
      <c r="G343" s="86"/>
      <c r="H343" s="171"/>
      <c r="I343" s="172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  <c r="T343" s="131"/>
      <c r="U343" s="131"/>
      <c r="V343" s="131"/>
      <c r="W343" s="131"/>
      <c r="X343" s="131"/>
      <c r="Y343" s="131"/>
      <c r="Z343" s="131"/>
      <c r="AA343" s="131"/>
    </row>
    <row r="344" spans="1:27" ht="12.75" customHeight="1">
      <c r="A344" s="170"/>
      <c r="B344" s="131"/>
      <c r="C344" s="131"/>
      <c r="D344" s="131"/>
      <c r="E344" s="131"/>
      <c r="F344" s="131"/>
      <c r="G344" s="86"/>
      <c r="H344" s="171"/>
      <c r="I344" s="172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  <c r="T344" s="131"/>
      <c r="U344" s="131"/>
      <c r="V344" s="131"/>
      <c r="W344" s="131"/>
      <c r="X344" s="131"/>
      <c r="Y344" s="131"/>
      <c r="Z344" s="131"/>
      <c r="AA344" s="131"/>
    </row>
    <row r="345" spans="1:27" ht="12.75" customHeight="1">
      <c r="A345" s="170"/>
      <c r="B345" s="131"/>
      <c r="C345" s="131"/>
      <c r="D345" s="131"/>
      <c r="E345" s="131"/>
      <c r="F345" s="131"/>
      <c r="G345" s="86"/>
      <c r="H345" s="171"/>
      <c r="I345" s="172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  <c r="T345" s="131"/>
      <c r="U345" s="131"/>
      <c r="V345" s="131"/>
      <c r="W345" s="131"/>
      <c r="X345" s="131"/>
      <c r="Y345" s="131"/>
      <c r="Z345" s="131"/>
      <c r="AA345" s="131"/>
    </row>
    <row r="346" spans="1:27" ht="12.75" customHeight="1">
      <c r="A346" s="170"/>
      <c r="B346" s="131"/>
      <c r="C346" s="131"/>
      <c r="D346" s="131"/>
      <c r="E346" s="131"/>
      <c r="F346" s="131"/>
      <c r="G346" s="86"/>
      <c r="H346" s="171"/>
      <c r="I346" s="172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  <c r="T346" s="131"/>
      <c r="U346" s="131"/>
      <c r="V346" s="131"/>
      <c r="W346" s="131"/>
      <c r="X346" s="131"/>
      <c r="Y346" s="131"/>
      <c r="Z346" s="131"/>
      <c r="AA346" s="131"/>
    </row>
    <row r="347" spans="1:27" ht="12.75" customHeight="1">
      <c r="A347" s="170"/>
      <c r="B347" s="131"/>
      <c r="C347" s="131"/>
      <c r="D347" s="131"/>
      <c r="E347" s="131"/>
      <c r="F347" s="131"/>
      <c r="G347" s="86"/>
      <c r="H347" s="171"/>
      <c r="I347" s="172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  <c r="T347" s="131"/>
      <c r="U347" s="131"/>
      <c r="V347" s="131"/>
      <c r="W347" s="131"/>
      <c r="X347" s="131"/>
      <c r="Y347" s="131"/>
      <c r="Z347" s="131"/>
      <c r="AA347" s="131"/>
    </row>
    <row r="348" spans="1:27" ht="12.75" customHeight="1">
      <c r="A348" s="170"/>
      <c r="B348" s="131"/>
      <c r="C348" s="131"/>
      <c r="D348" s="131"/>
      <c r="E348" s="131"/>
      <c r="F348" s="131"/>
      <c r="G348" s="86"/>
      <c r="H348" s="171"/>
      <c r="I348" s="172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  <c r="T348" s="131"/>
      <c r="U348" s="131"/>
      <c r="V348" s="131"/>
      <c r="W348" s="131"/>
      <c r="X348" s="131"/>
      <c r="Y348" s="131"/>
      <c r="Z348" s="131"/>
      <c r="AA348" s="131"/>
    </row>
    <row r="349" spans="1:27" ht="12.75" customHeight="1">
      <c r="A349" s="170"/>
      <c r="B349" s="131"/>
      <c r="C349" s="131"/>
      <c r="D349" s="131"/>
      <c r="E349" s="131"/>
      <c r="F349" s="131"/>
      <c r="G349" s="86"/>
      <c r="H349" s="171"/>
      <c r="I349" s="172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  <c r="T349" s="131"/>
      <c r="U349" s="131"/>
      <c r="V349" s="131"/>
      <c r="W349" s="131"/>
      <c r="X349" s="131"/>
      <c r="Y349" s="131"/>
      <c r="Z349" s="131"/>
      <c r="AA349" s="131"/>
    </row>
    <row r="350" spans="1:27" ht="12.75" customHeight="1">
      <c r="A350" s="170"/>
      <c r="B350" s="131"/>
      <c r="C350" s="131"/>
      <c r="D350" s="131"/>
      <c r="E350" s="131"/>
      <c r="F350" s="131"/>
      <c r="G350" s="86"/>
      <c r="H350" s="171"/>
      <c r="I350" s="172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  <c r="T350" s="131"/>
      <c r="U350" s="131"/>
      <c r="V350" s="131"/>
      <c r="W350" s="131"/>
      <c r="X350" s="131"/>
      <c r="Y350" s="131"/>
      <c r="Z350" s="131"/>
      <c r="AA350" s="131"/>
    </row>
    <row r="351" spans="1:27" ht="12.75" customHeight="1">
      <c r="A351" s="170"/>
      <c r="B351" s="131"/>
      <c r="C351" s="131"/>
      <c r="D351" s="131"/>
      <c r="E351" s="131"/>
      <c r="F351" s="131"/>
      <c r="G351" s="86"/>
      <c r="H351" s="171"/>
      <c r="I351" s="172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  <c r="T351" s="131"/>
      <c r="U351" s="131"/>
      <c r="V351" s="131"/>
      <c r="W351" s="131"/>
      <c r="X351" s="131"/>
      <c r="Y351" s="131"/>
      <c r="Z351" s="131"/>
      <c r="AA351" s="131"/>
    </row>
    <row r="352" spans="1:27" ht="12.75" customHeight="1">
      <c r="A352" s="170"/>
      <c r="B352" s="131"/>
      <c r="C352" s="131"/>
      <c r="D352" s="131"/>
      <c r="E352" s="131"/>
      <c r="F352" s="131"/>
      <c r="G352" s="86"/>
      <c r="H352" s="171"/>
      <c r="I352" s="172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  <c r="T352" s="131"/>
      <c r="U352" s="131"/>
      <c r="V352" s="131"/>
      <c r="W352" s="131"/>
      <c r="X352" s="131"/>
      <c r="Y352" s="131"/>
      <c r="Z352" s="131"/>
      <c r="AA352" s="131"/>
    </row>
    <row r="353" spans="1:27" ht="12.75" customHeight="1">
      <c r="A353" s="170"/>
      <c r="B353" s="131"/>
      <c r="C353" s="131"/>
      <c r="D353" s="131"/>
      <c r="E353" s="131"/>
      <c r="F353" s="131"/>
      <c r="G353" s="86"/>
      <c r="H353" s="171"/>
      <c r="I353" s="172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  <c r="T353" s="131"/>
      <c r="U353" s="131"/>
      <c r="V353" s="131"/>
      <c r="W353" s="131"/>
      <c r="X353" s="131"/>
      <c r="Y353" s="131"/>
      <c r="Z353" s="131"/>
      <c r="AA353" s="131"/>
    </row>
    <row r="354" spans="1:27" ht="12.75" customHeight="1">
      <c r="A354" s="170"/>
      <c r="B354" s="131"/>
      <c r="C354" s="131"/>
      <c r="D354" s="131"/>
      <c r="E354" s="131"/>
      <c r="F354" s="131"/>
      <c r="G354" s="86"/>
      <c r="H354" s="171"/>
      <c r="I354" s="172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  <c r="T354" s="131"/>
      <c r="U354" s="131"/>
      <c r="V354" s="131"/>
      <c r="W354" s="131"/>
      <c r="X354" s="131"/>
      <c r="Y354" s="131"/>
      <c r="Z354" s="131"/>
      <c r="AA354" s="131"/>
    </row>
    <row r="355" spans="1:27" ht="12.75" customHeight="1">
      <c r="A355" s="170"/>
      <c r="B355" s="131"/>
      <c r="C355" s="131"/>
      <c r="D355" s="131"/>
      <c r="E355" s="131"/>
      <c r="F355" s="131"/>
      <c r="G355" s="86"/>
      <c r="H355" s="171"/>
      <c r="I355" s="172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  <c r="T355" s="131"/>
      <c r="U355" s="131"/>
      <c r="V355" s="131"/>
      <c r="W355" s="131"/>
      <c r="X355" s="131"/>
      <c r="Y355" s="131"/>
      <c r="Z355" s="131"/>
      <c r="AA355" s="131"/>
    </row>
    <row r="356" spans="1:27" ht="12.75" customHeight="1">
      <c r="A356" s="170"/>
      <c r="B356" s="131"/>
      <c r="C356" s="131"/>
      <c r="D356" s="131"/>
      <c r="E356" s="131"/>
      <c r="F356" s="131"/>
      <c r="G356" s="86"/>
      <c r="H356" s="171"/>
      <c r="I356" s="172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  <c r="Y356" s="131"/>
      <c r="Z356" s="131"/>
      <c r="AA356" s="131"/>
    </row>
    <row r="357" spans="1:27" ht="12.75" customHeight="1">
      <c r="A357" s="170"/>
      <c r="B357" s="131"/>
      <c r="C357" s="131"/>
      <c r="D357" s="131"/>
      <c r="E357" s="131"/>
      <c r="F357" s="131"/>
      <c r="G357" s="86"/>
      <c r="H357" s="171"/>
      <c r="I357" s="172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  <c r="T357" s="131"/>
      <c r="U357" s="131"/>
      <c r="V357" s="131"/>
      <c r="W357" s="131"/>
      <c r="X357" s="131"/>
      <c r="Y357" s="131"/>
      <c r="Z357" s="131"/>
      <c r="AA357" s="131"/>
    </row>
    <row r="358" spans="1:27" ht="12.75" customHeight="1">
      <c r="A358" s="170"/>
      <c r="B358" s="131"/>
      <c r="C358" s="131"/>
      <c r="D358" s="131"/>
      <c r="E358" s="131"/>
      <c r="F358" s="131"/>
      <c r="G358" s="86"/>
      <c r="H358" s="171"/>
      <c r="I358" s="172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1"/>
      <c r="Z358" s="131"/>
      <c r="AA358" s="131"/>
    </row>
    <row r="359" spans="1:27" ht="12.75" customHeight="1">
      <c r="A359" s="170"/>
      <c r="B359" s="131"/>
      <c r="C359" s="131"/>
      <c r="D359" s="131"/>
      <c r="E359" s="131"/>
      <c r="F359" s="131"/>
      <c r="G359" s="86"/>
      <c r="H359" s="171"/>
      <c r="I359" s="172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  <c r="T359" s="131"/>
      <c r="U359" s="131"/>
      <c r="V359" s="131"/>
      <c r="W359" s="131"/>
      <c r="X359" s="131"/>
      <c r="Y359" s="131"/>
      <c r="Z359" s="131"/>
      <c r="AA359" s="131"/>
    </row>
    <row r="360" spans="1:27" ht="12.75" customHeight="1">
      <c r="A360" s="170"/>
      <c r="B360" s="131"/>
      <c r="C360" s="131"/>
      <c r="D360" s="131"/>
      <c r="E360" s="131"/>
      <c r="F360" s="131"/>
      <c r="G360" s="86"/>
      <c r="H360" s="171"/>
      <c r="I360" s="172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  <c r="T360" s="131"/>
      <c r="U360" s="131"/>
      <c r="V360" s="131"/>
      <c r="W360" s="131"/>
      <c r="X360" s="131"/>
      <c r="Y360" s="131"/>
      <c r="Z360" s="131"/>
      <c r="AA360" s="131"/>
    </row>
    <row r="361" spans="1:27" ht="12.75" customHeight="1">
      <c r="A361" s="170"/>
      <c r="B361" s="131"/>
      <c r="C361" s="131"/>
      <c r="D361" s="131"/>
      <c r="E361" s="131"/>
      <c r="F361" s="131"/>
      <c r="G361" s="86"/>
      <c r="H361" s="171"/>
      <c r="I361" s="172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  <c r="T361" s="131"/>
      <c r="U361" s="131"/>
      <c r="V361" s="131"/>
      <c r="W361" s="131"/>
      <c r="X361" s="131"/>
      <c r="Y361" s="131"/>
      <c r="Z361" s="131"/>
      <c r="AA361" s="131"/>
    </row>
    <row r="362" spans="1:27" ht="12.75" customHeight="1">
      <c r="A362" s="170"/>
      <c r="B362" s="131"/>
      <c r="C362" s="131"/>
      <c r="D362" s="131"/>
      <c r="E362" s="131"/>
      <c r="F362" s="131"/>
      <c r="G362" s="86"/>
      <c r="H362" s="171"/>
      <c r="I362" s="172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  <c r="T362" s="131"/>
      <c r="U362" s="131"/>
      <c r="V362" s="131"/>
      <c r="W362" s="131"/>
      <c r="X362" s="131"/>
      <c r="Y362" s="131"/>
      <c r="Z362" s="131"/>
      <c r="AA362" s="131"/>
    </row>
    <row r="363" spans="1:27" ht="12.75" customHeight="1">
      <c r="A363" s="170"/>
      <c r="B363" s="131"/>
      <c r="C363" s="131"/>
      <c r="D363" s="131"/>
      <c r="E363" s="131"/>
      <c r="F363" s="131"/>
      <c r="G363" s="86"/>
      <c r="H363" s="171"/>
      <c r="I363" s="172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  <c r="T363" s="131"/>
      <c r="U363" s="131"/>
      <c r="V363" s="131"/>
      <c r="W363" s="131"/>
      <c r="X363" s="131"/>
      <c r="Y363" s="131"/>
      <c r="Z363" s="131"/>
      <c r="AA363" s="131"/>
    </row>
    <row r="364" spans="1:27" ht="12.75" customHeight="1">
      <c r="A364" s="170"/>
      <c r="B364" s="131"/>
      <c r="C364" s="131"/>
      <c r="D364" s="131"/>
      <c r="E364" s="131"/>
      <c r="F364" s="131"/>
      <c r="G364" s="86"/>
      <c r="H364" s="171"/>
      <c r="I364" s="172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  <c r="T364" s="131"/>
      <c r="U364" s="131"/>
      <c r="V364" s="131"/>
      <c r="W364" s="131"/>
      <c r="X364" s="131"/>
      <c r="Y364" s="131"/>
      <c r="Z364" s="131"/>
      <c r="AA364" s="131"/>
    </row>
    <row r="365" spans="1:27" ht="12.75" customHeight="1">
      <c r="A365" s="170"/>
      <c r="B365" s="131"/>
      <c r="C365" s="131"/>
      <c r="D365" s="131"/>
      <c r="E365" s="131"/>
      <c r="F365" s="131"/>
      <c r="G365" s="86"/>
      <c r="H365" s="171"/>
      <c r="I365" s="172"/>
      <c r="J365" s="131"/>
      <c r="K365" s="131"/>
      <c r="L365" s="131"/>
      <c r="M365" s="131"/>
      <c r="N365" s="131"/>
      <c r="O365" s="131"/>
      <c r="P365" s="131"/>
      <c r="Q365" s="131"/>
      <c r="R365" s="131"/>
      <c r="S365" s="131"/>
      <c r="T365" s="131"/>
      <c r="U365" s="131"/>
      <c r="V365" s="131"/>
      <c r="W365" s="131"/>
      <c r="X365" s="131"/>
      <c r="Y365" s="131"/>
      <c r="Z365" s="131"/>
      <c r="AA365" s="131"/>
    </row>
    <row r="366" spans="1:27" ht="12.75" customHeight="1">
      <c r="A366" s="170"/>
      <c r="B366" s="131"/>
      <c r="C366" s="131"/>
      <c r="D366" s="131"/>
      <c r="E366" s="131"/>
      <c r="F366" s="131"/>
      <c r="G366" s="86"/>
      <c r="H366" s="171"/>
      <c r="I366" s="172"/>
      <c r="J366" s="131"/>
      <c r="K366" s="131"/>
      <c r="L366" s="131"/>
      <c r="M366" s="131"/>
      <c r="N366" s="131"/>
      <c r="O366" s="131"/>
      <c r="P366" s="131"/>
      <c r="Q366" s="131"/>
      <c r="R366" s="131"/>
      <c r="S366" s="131"/>
      <c r="T366" s="131"/>
      <c r="U366" s="131"/>
      <c r="V366" s="131"/>
      <c r="W366" s="131"/>
      <c r="X366" s="131"/>
      <c r="Y366" s="131"/>
      <c r="Z366" s="131"/>
      <c r="AA366" s="131"/>
    </row>
    <row r="367" spans="1:27" ht="12.75" customHeight="1">
      <c r="A367" s="170"/>
      <c r="B367" s="131"/>
      <c r="C367" s="131"/>
      <c r="D367" s="131"/>
      <c r="E367" s="131"/>
      <c r="F367" s="131"/>
      <c r="G367" s="86"/>
      <c r="H367" s="171"/>
      <c r="I367" s="172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31"/>
      <c r="U367" s="131"/>
      <c r="V367" s="131"/>
      <c r="W367" s="131"/>
      <c r="X367" s="131"/>
      <c r="Y367" s="131"/>
      <c r="Z367" s="131"/>
      <c r="AA367" s="131"/>
    </row>
    <row r="368" spans="1:27" ht="12.75" customHeight="1">
      <c r="A368" s="170"/>
      <c r="B368" s="131"/>
      <c r="C368" s="131"/>
      <c r="D368" s="131"/>
      <c r="E368" s="131"/>
      <c r="F368" s="131"/>
      <c r="G368" s="86"/>
      <c r="H368" s="171"/>
      <c r="I368" s="172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31"/>
      <c r="U368" s="131"/>
      <c r="V368" s="131"/>
      <c r="W368" s="131"/>
      <c r="X368" s="131"/>
      <c r="Y368" s="131"/>
      <c r="Z368" s="131"/>
      <c r="AA368" s="131"/>
    </row>
    <row r="369" spans="1:27" ht="12.75" customHeight="1">
      <c r="A369" s="170"/>
      <c r="B369" s="131"/>
      <c r="C369" s="131"/>
      <c r="D369" s="131"/>
      <c r="E369" s="131"/>
      <c r="F369" s="131"/>
      <c r="G369" s="86"/>
      <c r="H369" s="171"/>
      <c r="I369" s="172"/>
      <c r="J369" s="131"/>
      <c r="K369" s="131"/>
      <c r="L369" s="131"/>
      <c r="M369" s="131"/>
      <c r="N369" s="131"/>
      <c r="O369" s="131"/>
      <c r="P369" s="131"/>
      <c r="Q369" s="131"/>
      <c r="R369" s="131"/>
      <c r="S369" s="131"/>
      <c r="T369" s="131"/>
      <c r="U369" s="131"/>
      <c r="V369" s="131"/>
      <c r="W369" s="131"/>
      <c r="X369" s="131"/>
      <c r="Y369" s="131"/>
      <c r="Z369" s="131"/>
      <c r="AA369" s="131"/>
    </row>
    <row r="370" spans="1:27" ht="12.75" customHeight="1">
      <c r="A370" s="170"/>
      <c r="B370" s="131"/>
      <c r="C370" s="131"/>
      <c r="D370" s="131"/>
      <c r="E370" s="131"/>
      <c r="F370" s="131"/>
      <c r="G370" s="86"/>
      <c r="H370" s="171"/>
      <c r="I370" s="172"/>
      <c r="J370" s="131"/>
      <c r="K370" s="131"/>
      <c r="L370" s="131"/>
      <c r="M370" s="131"/>
      <c r="N370" s="131"/>
      <c r="O370" s="131"/>
      <c r="P370" s="131"/>
      <c r="Q370" s="131"/>
      <c r="R370" s="131"/>
      <c r="S370" s="131"/>
      <c r="T370" s="131"/>
      <c r="U370" s="131"/>
      <c r="V370" s="131"/>
      <c r="W370" s="131"/>
      <c r="X370" s="131"/>
      <c r="Y370" s="131"/>
      <c r="Z370" s="131"/>
      <c r="AA370" s="131"/>
    </row>
    <row r="371" spans="1:27" ht="12.75" customHeight="1">
      <c r="A371" s="170"/>
      <c r="B371" s="131"/>
      <c r="C371" s="131"/>
      <c r="D371" s="131"/>
      <c r="E371" s="131"/>
      <c r="F371" s="131"/>
      <c r="G371" s="86"/>
      <c r="H371" s="171"/>
      <c r="I371" s="172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  <c r="V371" s="131"/>
      <c r="W371" s="131"/>
      <c r="X371" s="131"/>
      <c r="Y371" s="131"/>
      <c r="Z371" s="131"/>
      <c r="AA371" s="131"/>
    </row>
    <row r="372" spans="1:27" ht="12.75" customHeight="1">
      <c r="A372" s="170"/>
      <c r="B372" s="131"/>
      <c r="C372" s="131"/>
      <c r="D372" s="131"/>
      <c r="E372" s="131"/>
      <c r="F372" s="131"/>
      <c r="G372" s="86"/>
      <c r="H372" s="171"/>
      <c r="I372" s="172"/>
      <c r="J372" s="131"/>
      <c r="K372" s="131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  <c r="V372" s="131"/>
      <c r="W372" s="131"/>
      <c r="X372" s="131"/>
      <c r="Y372" s="131"/>
      <c r="Z372" s="131"/>
      <c r="AA372" s="131"/>
    </row>
    <row r="373" spans="1:27" ht="12.75" customHeight="1">
      <c r="A373" s="170"/>
      <c r="B373" s="131"/>
      <c r="C373" s="131"/>
      <c r="D373" s="131"/>
      <c r="E373" s="131"/>
      <c r="F373" s="131"/>
      <c r="G373" s="86"/>
      <c r="H373" s="171"/>
      <c r="I373" s="172"/>
      <c r="J373" s="131"/>
      <c r="K373" s="131"/>
      <c r="L373" s="131"/>
      <c r="M373" s="131"/>
      <c r="N373" s="131"/>
      <c r="O373" s="131"/>
      <c r="P373" s="131"/>
      <c r="Q373" s="131"/>
      <c r="R373" s="131"/>
      <c r="S373" s="131"/>
      <c r="T373" s="131"/>
      <c r="U373" s="131"/>
      <c r="V373" s="131"/>
      <c r="W373" s="131"/>
      <c r="X373" s="131"/>
      <c r="Y373" s="131"/>
      <c r="Z373" s="131"/>
      <c r="AA373" s="131"/>
    </row>
    <row r="374" spans="1:27" ht="12.75" customHeight="1">
      <c r="A374" s="170"/>
      <c r="B374" s="131"/>
      <c r="C374" s="131"/>
      <c r="D374" s="131"/>
      <c r="E374" s="131"/>
      <c r="F374" s="131"/>
      <c r="G374" s="86"/>
      <c r="H374" s="171"/>
      <c r="I374" s="172"/>
      <c r="J374" s="131"/>
      <c r="K374" s="131"/>
      <c r="L374" s="131"/>
      <c r="M374" s="131"/>
      <c r="N374" s="131"/>
      <c r="O374" s="131"/>
      <c r="P374" s="131"/>
      <c r="Q374" s="131"/>
      <c r="R374" s="131"/>
      <c r="S374" s="131"/>
      <c r="T374" s="131"/>
      <c r="U374" s="131"/>
      <c r="V374" s="131"/>
      <c r="W374" s="131"/>
      <c r="X374" s="131"/>
      <c r="Y374" s="131"/>
      <c r="Z374" s="131"/>
      <c r="AA374" s="131"/>
    </row>
    <row r="375" spans="1:27" ht="12.75" customHeight="1">
      <c r="A375" s="170"/>
      <c r="B375" s="131"/>
      <c r="C375" s="131"/>
      <c r="D375" s="131"/>
      <c r="E375" s="131"/>
      <c r="F375" s="131"/>
      <c r="G375" s="86"/>
      <c r="H375" s="171"/>
      <c r="I375" s="172"/>
      <c r="J375" s="131"/>
      <c r="K375" s="131"/>
      <c r="L375" s="131"/>
      <c r="M375" s="131"/>
      <c r="N375" s="131"/>
      <c r="O375" s="131"/>
      <c r="P375" s="131"/>
      <c r="Q375" s="131"/>
      <c r="R375" s="131"/>
      <c r="S375" s="131"/>
      <c r="T375" s="131"/>
      <c r="U375" s="131"/>
      <c r="V375" s="131"/>
      <c r="W375" s="131"/>
      <c r="X375" s="131"/>
      <c r="Y375" s="131"/>
      <c r="Z375" s="131"/>
      <c r="AA375" s="131"/>
    </row>
    <row r="376" spans="1:27" ht="12.75" customHeight="1">
      <c r="A376" s="170"/>
      <c r="B376" s="131"/>
      <c r="C376" s="131"/>
      <c r="D376" s="131"/>
      <c r="E376" s="131"/>
      <c r="F376" s="131"/>
      <c r="G376" s="86"/>
      <c r="H376" s="171"/>
      <c r="I376" s="172"/>
      <c r="J376" s="131"/>
      <c r="K376" s="131"/>
      <c r="L376" s="131"/>
      <c r="M376" s="131"/>
      <c r="N376" s="131"/>
      <c r="O376" s="131"/>
      <c r="P376" s="131"/>
      <c r="Q376" s="131"/>
      <c r="R376" s="131"/>
      <c r="S376" s="131"/>
      <c r="T376" s="131"/>
      <c r="U376" s="131"/>
      <c r="V376" s="131"/>
      <c r="W376" s="131"/>
      <c r="X376" s="131"/>
      <c r="Y376" s="131"/>
      <c r="Z376" s="131"/>
      <c r="AA376" s="131"/>
    </row>
    <row r="377" spans="1:27" ht="12.75" customHeight="1">
      <c r="A377" s="170"/>
      <c r="B377" s="131"/>
      <c r="C377" s="131"/>
      <c r="D377" s="131"/>
      <c r="E377" s="131"/>
      <c r="F377" s="131"/>
      <c r="G377" s="86"/>
      <c r="H377" s="171"/>
      <c r="I377" s="172"/>
      <c r="J377" s="131"/>
      <c r="K377" s="131"/>
      <c r="L377" s="131"/>
      <c r="M377" s="131"/>
      <c r="N377" s="131"/>
      <c r="O377" s="131"/>
      <c r="P377" s="131"/>
      <c r="Q377" s="131"/>
      <c r="R377" s="131"/>
      <c r="S377" s="131"/>
      <c r="T377" s="131"/>
      <c r="U377" s="131"/>
      <c r="V377" s="131"/>
      <c r="W377" s="131"/>
      <c r="X377" s="131"/>
      <c r="Y377" s="131"/>
      <c r="Z377" s="131"/>
      <c r="AA377" s="131"/>
    </row>
    <row r="378" spans="1:27" ht="12.75" customHeight="1">
      <c r="A378" s="170"/>
      <c r="B378" s="131"/>
      <c r="C378" s="131"/>
      <c r="D378" s="131"/>
      <c r="E378" s="131"/>
      <c r="F378" s="131"/>
      <c r="G378" s="86"/>
      <c r="H378" s="171"/>
      <c r="I378" s="172"/>
      <c r="J378" s="131"/>
      <c r="K378" s="131"/>
      <c r="L378" s="131"/>
      <c r="M378" s="131"/>
      <c r="N378" s="131"/>
      <c r="O378" s="131"/>
      <c r="P378" s="131"/>
      <c r="Q378" s="131"/>
      <c r="R378" s="131"/>
      <c r="S378" s="131"/>
      <c r="T378" s="131"/>
      <c r="U378" s="131"/>
      <c r="V378" s="131"/>
      <c r="W378" s="131"/>
      <c r="X378" s="131"/>
      <c r="Y378" s="131"/>
      <c r="Z378" s="131"/>
      <c r="AA378" s="131"/>
    </row>
    <row r="379" spans="1:27" ht="12.75" customHeight="1">
      <c r="A379" s="170"/>
      <c r="B379" s="131"/>
      <c r="C379" s="131"/>
      <c r="D379" s="131"/>
      <c r="E379" s="131"/>
      <c r="F379" s="131"/>
      <c r="G379" s="86"/>
      <c r="H379" s="171"/>
      <c r="I379" s="172"/>
      <c r="J379" s="131"/>
      <c r="K379" s="131"/>
      <c r="L379" s="131"/>
      <c r="M379" s="131"/>
      <c r="N379" s="131"/>
      <c r="O379" s="131"/>
      <c r="P379" s="131"/>
      <c r="Q379" s="131"/>
      <c r="R379" s="131"/>
      <c r="S379" s="131"/>
      <c r="T379" s="131"/>
      <c r="U379" s="131"/>
      <c r="V379" s="131"/>
      <c r="W379" s="131"/>
      <c r="X379" s="131"/>
      <c r="Y379" s="131"/>
      <c r="Z379" s="131"/>
      <c r="AA379" s="131"/>
    </row>
    <row r="380" spans="1:27" ht="12.75" customHeight="1">
      <c r="A380" s="170"/>
      <c r="B380" s="131"/>
      <c r="C380" s="131"/>
      <c r="D380" s="131"/>
      <c r="E380" s="131"/>
      <c r="F380" s="131"/>
      <c r="G380" s="86"/>
      <c r="H380" s="171"/>
      <c r="I380" s="172"/>
      <c r="J380" s="131"/>
      <c r="K380" s="131"/>
      <c r="L380" s="131"/>
      <c r="M380" s="131"/>
      <c r="N380" s="131"/>
      <c r="O380" s="131"/>
      <c r="P380" s="131"/>
      <c r="Q380" s="131"/>
      <c r="R380" s="131"/>
      <c r="S380" s="131"/>
      <c r="T380" s="131"/>
      <c r="U380" s="131"/>
      <c r="V380" s="131"/>
      <c r="W380" s="131"/>
      <c r="X380" s="131"/>
      <c r="Y380" s="131"/>
      <c r="Z380" s="131"/>
      <c r="AA380" s="131"/>
    </row>
    <row r="381" spans="1:27" ht="12.75" customHeight="1">
      <c r="A381" s="170"/>
      <c r="B381" s="131"/>
      <c r="C381" s="131"/>
      <c r="D381" s="131"/>
      <c r="E381" s="131"/>
      <c r="F381" s="131"/>
      <c r="G381" s="86"/>
      <c r="H381" s="171"/>
      <c r="I381" s="172"/>
      <c r="J381" s="131"/>
      <c r="K381" s="131"/>
      <c r="L381" s="131"/>
      <c r="M381" s="131"/>
      <c r="N381" s="131"/>
      <c r="O381" s="131"/>
      <c r="P381" s="131"/>
      <c r="Q381" s="131"/>
      <c r="R381" s="131"/>
      <c r="S381" s="131"/>
      <c r="T381" s="131"/>
      <c r="U381" s="131"/>
      <c r="V381" s="131"/>
      <c r="W381" s="131"/>
      <c r="X381" s="131"/>
      <c r="Y381" s="131"/>
      <c r="Z381" s="131"/>
      <c r="AA381" s="131"/>
    </row>
    <row r="382" spans="1:27" ht="12.75" customHeight="1">
      <c r="A382" s="170"/>
      <c r="B382" s="131"/>
      <c r="C382" s="131"/>
      <c r="D382" s="131"/>
      <c r="E382" s="131"/>
      <c r="F382" s="131"/>
      <c r="G382" s="86"/>
      <c r="H382" s="171"/>
      <c r="I382" s="172"/>
      <c r="J382" s="131"/>
      <c r="K382" s="131"/>
      <c r="L382" s="131"/>
      <c r="M382" s="131"/>
      <c r="N382" s="131"/>
      <c r="O382" s="131"/>
      <c r="P382" s="131"/>
      <c r="Q382" s="131"/>
      <c r="R382" s="131"/>
      <c r="S382" s="131"/>
      <c r="T382" s="131"/>
      <c r="U382" s="131"/>
      <c r="V382" s="131"/>
      <c r="W382" s="131"/>
      <c r="X382" s="131"/>
      <c r="Y382" s="131"/>
      <c r="Z382" s="131"/>
      <c r="AA382" s="131"/>
    </row>
    <row r="383" spans="1:27" ht="12.75" customHeight="1">
      <c r="A383" s="170"/>
      <c r="B383" s="131"/>
      <c r="C383" s="131"/>
      <c r="D383" s="131"/>
      <c r="E383" s="131"/>
      <c r="F383" s="131"/>
      <c r="G383" s="86"/>
      <c r="H383" s="171"/>
      <c r="I383" s="172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  <c r="V383" s="131"/>
      <c r="W383" s="131"/>
      <c r="X383" s="131"/>
      <c r="Y383" s="131"/>
      <c r="Z383" s="131"/>
      <c r="AA383" s="131"/>
    </row>
    <row r="384" spans="1:27" ht="12.75" customHeight="1">
      <c r="A384" s="170"/>
      <c r="B384" s="131"/>
      <c r="C384" s="131"/>
      <c r="D384" s="131"/>
      <c r="E384" s="131"/>
      <c r="F384" s="131"/>
      <c r="G384" s="86"/>
      <c r="H384" s="171"/>
      <c r="I384" s="172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  <c r="Y384" s="131"/>
      <c r="Z384" s="131"/>
      <c r="AA384" s="131"/>
    </row>
    <row r="385" spans="1:27" ht="12.75" customHeight="1">
      <c r="A385" s="170"/>
      <c r="B385" s="131"/>
      <c r="C385" s="131"/>
      <c r="D385" s="131"/>
      <c r="E385" s="131"/>
      <c r="F385" s="131"/>
      <c r="G385" s="86"/>
      <c r="H385" s="171"/>
      <c r="I385" s="172"/>
      <c r="J385" s="131"/>
      <c r="K385" s="131"/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  <c r="V385" s="131"/>
      <c r="W385" s="131"/>
      <c r="X385" s="131"/>
      <c r="Y385" s="131"/>
      <c r="Z385" s="131"/>
      <c r="AA385" s="131"/>
    </row>
    <row r="386" spans="1:27" ht="12.75" customHeight="1">
      <c r="A386" s="170"/>
      <c r="B386" s="131"/>
      <c r="C386" s="131"/>
      <c r="D386" s="131"/>
      <c r="E386" s="131"/>
      <c r="F386" s="131"/>
      <c r="G386" s="86"/>
      <c r="H386" s="171"/>
      <c r="I386" s="172"/>
      <c r="J386" s="131"/>
      <c r="K386" s="131"/>
      <c r="L386" s="131"/>
      <c r="M386" s="131"/>
      <c r="N386" s="131"/>
      <c r="O386" s="131"/>
      <c r="P386" s="131"/>
      <c r="Q386" s="131"/>
      <c r="R386" s="131"/>
      <c r="S386" s="131"/>
      <c r="T386" s="131"/>
      <c r="U386" s="131"/>
      <c r="V386" s="131"/>
      <c r="W386" s="131"/>
      <c r="X386" s="131"/>
      <c r="Y386" s="131"/>
      <c r="Z386" s="131"/>
      <c r="AA386" s="131"/>
    </row>
    <row r="387" spans="1:27" ht="12.75" customHeight="1">
      <c r="A387" s="170"/>
      <c r="B387" s="131"/>
      <c r="C387" s="131"/>
      <c r="D387" s="131"/>
      <c r="E387" s="131"/>
      <c r="F387" s="131"/>
      <c r="G387" s="86"/>
      <c r="H387" s="171"/>
      <c r="I387" s="172"/>
      <c r="J387" s="131"/>
      <c r="K387" s="131"/>
      <c r="L387" s="131"/>
      <c r="M387" s="131"/>
      <c r="N387" s="131"/>
      <c r="O387" s="131"/>
      <c r="P387" s="131"/>
      <c r="Q387" s="131"/>
      <c r="R387" s="131"/>
      <c r="S387" s="131"/>
      <c r="T387" s="131"/>
      <c r="U387" s="131"/>
      <c r="V387" s="131"/>
      <c r="W387" s="131"/>
      <c r="X387" s="131"/>
      <c r="Y387" s="131"/>
      <c r="Z387" s="131"/>
      <c r="AA387" s="131"/>
    </row>
    <row r="388" spans="1:27" ht="12.75" customHeight="1">
      <c r="A388" s="170"/>
      <c r="B388" s="131"/>
      <c r="C388" s="131"/>
      <c r="D388" s="131"/>
      <c r="E388" s="131"/>
      <c r="F388" s="131"/>
      <c r="G388" s="86"/>
      <c r="H388" s="171"/>
      <c r="I388" s="172"/>
      <c r="J388" s="131"/>
      <c r="K388" s="131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  <c r="V388" s="131"/>
      <c r="W388" s="131"/>
      <c r="X388" s="131"/>
      <c r="Y388" s="131"/>
      <c r="Z388" s="131"/>
      <c r="AA388" s="131"/>
    </row>
    <row r="389" spans="1:27" ht="12.75" customHeight="1">
      <c r="A389" s="170"/>
      <c r="B389" s="131"/>
      <c r="C389" s="131"/>
      <c r="D389" s="131"/>
      <c r="E389" s="131"/>
      <c r="F389" s="131"/>
      <c r="G389" s="86"/>
      <c r="H389" s="171"/>
      <c r="I389" s="172"/>
      <c r="J389" s="131"/>
      <c r="K389" s="131"/>
      <c r="L389" s="131"/>
      <c r="M389" s="131"/>
      <c r="N389" s="131"/>
      <c r="O389" s="131"/>
      <c r="P389" s="131"/>
      <c r="Q389" s="131"/>
      <c r="R389" s="131"/>
      <c r="S389" s="131"/>
      <c r="T389" s="131"/>
      <c r="U389" s="131"/>
      <c r="V389" s="131"/>
      <c r="W389" s="131"/>
      <c r="X389" s="131"/>
      <c r="Y389" s="131"/>
      <c r="Z389" s="131"/>
      <c r="AA389" s="131"/>
    </row>
    <row r="390" spans="1:27" ht="12.75" customHeight="1">
      <c r="A390" s="170"/>
      <c r="B390" s="131"/>
      <c r="C390" s="131"/>
      <c r="D390" s="131"/>
      <c r="E390" s="131"/>
      <c r="F390" s="131"/>
      <c r="G390" s="86"/>
      <c r="H390" s="171"/>
      <c r="I390" s="172"/>
      <c r="J390" s="131"/>
      <c r="K390" s="131"/>
      <c r="L390" s="131"/>
      <c r="M390" s="131"/>
      <c r="N390" s="131"/>
      <c r="O390" s="131"/>
      <c r="P390" s="131"/>
      <c r="Q390" s="131"/>
      <c r="R390" s="131"/>
      <c r="S390" s="131"/>
      <c r="T390" s="131"/>
      <c r="U390" s="131"/>
      <c r="V390" s="131"/>
      <c r="W390" s="131"/>
      <c r="X390" s="131"/>
      <c r="Y390" s="131"/>
      <c r="Z390" s="131"/>
      <c r="AA390" s="131"/>
    </row>
    <row r="391" spans="1:27" ht="12.75" customHeight="1">
      <c r="A391" s="170"/>
      <c r="B391" s="131"/>
      <c r="C391" s="131"/>
      <c r="D391" s="131"/>
      <c r="E391" s="131"/>
      <c r="F391" s="131"/>
      <c r="G391" s="86"/>
      <c r="H391" s="171"/>
      <c r="I391" s="172"/>
      <c r="J391" s="131"/>
      <c r="K391" s="131"/>
      <c r="L391" s="131"/>
      <c r="M391" s="131"/>
      <c r="N391" s="131"/>
      <c r="O391" s="131"/>
      <c r="P391" s="131"/>
      <c r="Q391" s="131"/>
      <c r="R391" s="131"/>
      <c r="S391" s="131"/>
      <c r="T391" s="131"/>
      <c r="U391" s="131"/>
      <c r="V391" s="131"/>
      <c r="W391" s="131"/>
      <c r="X391" s="131"/>
      <c r="Y391" s="131"/>
      <c r="Z391" s="131"/>
      <c r="AA391" s="131"/>
    </row>
    <row r="392" spans="1:27" ht="12.75" customHeight="1">
      <c r="A392" s="170"/>
      <c r="B392" s="131"/>
      <c r="C392" s="131"/>
      <c r="D392" s="131"/>
      <c r="E392" s="131"/>
      <c r="F392" s="131"/>
      <c r="G392" s="86"/>
      <c r="H392" s="171"/>
      <c r="I392" s="172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  <c r="Y392" s="131"/>
      <c r="Z392" s="131"/>
      <c r="AA392" s="131"/>
    </row>
    <row r="393" spans="1:27" ht="12.75" customHeight="1">
      <c r="A393" s="170"/>
      <c r="B393" s="131"/>
      <c r="C393" s="131"/>
      <c r="D393" s="131"/>
      <c r="E393" s="131"/>
      <c r="F393" s="131"/>
      <c r="G393" s="86"/>
      <c r="H393" s="171"/>
      <c r="I393" s="172"/>
      <c r="J393" s="131"/>
      <c r="K393" s="131"/>
      <c r="L393" s="131"/>
      <c r="M393" s="131"/>
      <c r="N393" s="131"/>
      <c r="O393" s="131"/>
      <c r="P393" s="131"/>
      <c r="Q393" s="131"/>
      <c r="R393" s="131"/>
      <c r="S393" s="131"/>
      <c r="T393" s="131"/>
      <c r="U393" s="131"/>
      <c r="V393" s="131"/>
      <c r="W393" s="131"/>
      <c r="X393" s="131"/>
      <c r="Y393" s="131"/>
      <c r="Z393" s="131"/>
      <c r="AA393" s="131"/>
    </row>
    <row r="394" spans="1:27" ht="12.75" customHeight="1">
      <c r="A394" s="170"/>
      <c r="B394" s="131"/>
      <c r="C394" s="131"/>
      <c r="D394" s="131"/>
      <c r="E394" s="131"/>
      <c r="F394" s="131"/>
      <c r="G394" s="86"/>
      <c r="H394" s="171"/>
      <c r="I394" s="172"/>
      <c r="J394" s="131"/>
      <c r="K394" s="131"/>
      <c r="L394" s="131"/>
      <c r="M394" s="131"/>
      <c r="N394" s="131"/>
      <c r="O394" s="131"/>
      <c r="P394" s="131"/>
      <c r="Q394" s="131"/>
      <c r="R394" s="131"/>
      <c r="S394" s="131"/>
      <c r="T394" s="131"/>
      <c r="U394" s="131"/>
      <c r="V394" s="131"/>
      <c r="W394" s="131"/>
      <c r="X394" s="131"/>
      <c r="Y394" s="131"/>
      <c r="Z394" s="131"/>
      <c r="AA394" s="131"/>
    </row>
    <row r="395" spans="1:27" ht="12.75" customHeight="1">
      <c r="A395" s="170"/>
      <c r="B395" s="131"/>
      <c r="C395" s="131"/>
      <c r="D395" s="131"/>
      <c r="E395" s="131"/>
      <c r="F395" s="131"/>
      <c r="G395" s="86"/>
      <c r="H395" s="171"/>
      <c r="I395" s="172"/>
      <c r="J395" s="131"/>
      <c r="K395" s="131"/>
      <c r="L395" s="131"/>
      <c r="M395" s="131"/>
      <c r="N395" s="131"/>
      <c r="O395" s="131"/>
      <c r="P395" s="131"/>
      <c r="Q395" s="131"/>
      <c r="R395" s="131"/>
      <c r="S395" s="131"/>
      <c r="T395" s="131"/>
      <c r="U395" s="131"/>
      <c r="V395" s="131"/>
      <c r="W395" s="131"/>
      <c r="X395" s="131"/>
      <c r="Y395" s="131"/>
      <c r="Z395" s="131"/>
      <c r="AA395" s="131"/>
    </row>
    <row r="396" spans="1:27" ht="12.75" customHeight="1">
      <c r="A396" s="170"/>
      <c r="B396" s="131"/>
      <c r="C396" s="131"/>
      <c r="D396" s="131"/>
      <c r="E396" s="131"/>
      <c r="F396" s="131"/>
      <c r="G396" s="86"/>
      <c r="H396" s="171"/>
      <c r="I396" s="172"/>
      <c r="J396" s="131"/>
      <c r="K396" s="131"/>
      <c r="L396" s="131"/>
      <c r="M396" s="131"/>
      <c r="N396" s="131"/>
      <c r="O396" s="131"/>
      <c r="P396" s="131"/>
      <c r="Q396" s="131"/>
      <c r="R396" s="131"/>
      <c r="S396" s="131"/>
      <c r="T396" s="131"/>
      <c r="U396" s="131"/>
      <c r="V396" s="131"/>
      <c r="W396" s="131"/>
      <c r="X396" s="131"/>
      <c r="Y396" s="131"/>
      <c r="Z396" s="131"/>
      <c r="AA396" s="131"/>
    </row>
    <row r="397" spans="1:27" ht="12.75" customHeight="1">
      <c r="A397" s="170"/>
      <c r="B397" s="131"/>
      <c r="C397" s="131"/>
      <c r="D397" s="131"/>
      <c r="E397" s="131"/>
      <c r="F397" s="131"/>
      <c r="G397" s="86"/>
      <c r="H397" s="171"/>
      <c r="I397" s="172"/>
      <c r="J397" s="131"/>
      <c r="K397" s="131"/>
      <c r="L397" s="131"/>
      <c r="M397" s="131"/>
      <c r="N397" s="131"/>
      <c r="O397" s="131"/>
      <c r="P397" s="131"/>
      <c r="Q397" s="131"/>
      <c r="R397" s="131"/>
      <c r="S397" s="131"/>
      <c r="T397" s="131"/>
      <c r="U397" s="131"/>
      <c r="V397" s="131"/>
      <c r="W397" s="131"/>
      <c r="X397" s="131"/>
      <c r="Y397" s="131"/>
      <c r="Z397" s="131"/>
      <c r="AA397" s="131"/>
    </row>
    <row r="398" spans="1:27" ht="12.75" customHeight="1">
      <c r="A398" s="170"/>
      <c r="B398" s="131"/>
      <c r="C398" s="131"/>
      <c r="D398" s="131"/>
      <c r="E398" s="131"/>
      <c r="F398" s="131"/>
      <c r="G398" s="86"/>
      <c r="H398" s="171"/>
      <c r="I398" s="172"/>
      <c r="J398" s="131"/>
      <c r="K398" s="131"/>
      <c r="L398" s="131"/>
      <c r="M398" s="131"/>
      <c r="N398" s="131"/>
      <c r="O398" s="131"/>
      <c r="P398" s="131"/>
      <c r="Q398" s="131"/>
      <c r="R398" s="131"/>
      <c r="S398" s="131"/>
      <c r="T398" s="131"/>
      <c r="U398" s="131"/>
      <c r="V398" s="131"/>
      <c r="W398" s="131"/>
      <c r="X398" s="131"/>
      <c r="Y398" s="131"/>
      <c r="Z398" s="131"/>
      <c r="AA398" s="131"/>
    </row>
    <row r="399" spans="1:27" ht="12.75" customHeight="1">
      <c r="A399" s="170"/>
      <c r="B399" s="131"/>
      <c r="C399" s="131"/>
      <c r="D399" s="131"/>
      <c r="E399" s="131"/>
      <c r="F399" s="131"/>
      <c r="G399" s="86"/>
      <c r="H399" s="171"/>
      <c r="I399" s="172"/>
      <c r="J399" s="131"/>
      <c r="K399" s="131"/>
      <c r="L399" s="131"/>
      <c r="M399" s="131"/>
      <c r="N399" s="131"/>
      <c r="O399" s="131"/>
      <c r="P399" s="131"/>
      <c r="Q399" s="131"/>
      <c r="R399" s="131"/>
      <c r="S399" s="131"/>
      <c r="T399" s="131"/>
      <c r="U399" s="131"/>
      <c r="V399" s="131"/>
      <c r="W399" s="131"/>
      <c r="X399" s="131"/>
      <c r="Y399" s="131"/>
      <c r="Z399" s="131"/>
      <c r="AA399" s="131"/>
    </row>
    <row r="400" spans="1:27" ht="12.75" customHeight="1">
      <c r="A400" s="170"/>
      <c r="B400" s="131"/>
      <c r="C400" s="131"/>
      <c r="D400" s="131"/>
      <c r="E400" s="131"/>
      <c r="F400" s="131"/>
      <c r="G400" s="86"/>
      <c r="H400" s="171"/>
      <c r="I400" s="172"/>
      <c r="J400" s="131"/>
      <c r="K400" s="131"/>
      <c r="L400" s="131"/>
      <c r="M400" s="131"/>
      <c r="N400" s="131"/>
      <c r="O400" s="131"/>
      <c r="P400" s="131"/>
      <c r="Q400" s="131"/>
      <c r="R400" s="131"/>
      <c r="S400" s="131"/>
      <c r="T400" s="131"/>
      <c r="U400" s="131"/>
      <c r="V400" s="131"/>
      <c r="W400" s="131"/>
      <c r="X400" s="131"/>
      <c r="Y400" s="131"/>
      <c r="Z400" s="131"/>
      <c r="AA400" s="131"/>
    </row>
    <row r="401" spans="1:27" ht="12.75" customHeight="1">
      <c r="A401" s="170"/>
      <c r="B401" s="131"/>
      <c r="C401" s="131"/>
      <c r="D401" s="131"/>
      <c r="E401" s="131"/>
      <c r="F401" s="131"/>
      <c r="G401" s="86"/>
      <c r="H401" s="171"/>
      <c r="I401" s="172"/>
      <c r="J401" s="131"/>
      <c r="K401" s="131"/>
      <c r="L401" s="131"/>
      <c r="M401" s="131"/>
      <c r="N401" s="131"/>
      <c r="O401" s="131"/>
      <c r="P401" s="131"/>
      <c r="Q401" s="131"/>
      <c r="R401" s="131"/>
      <c r="S401" s="131"/>
      <c r="T401" s="131"/>
      <c r="U401" s="131"/>
      <c r="V401" s="131"/>
      <c r="W401" s="131"/>
      <c r="X401" s="131"/>
      <c r="Y401" s="131"/>
      <c r="Z401" s="131"/>
      <c r="AA401" s="131"/>
    </row>
    <row r="402" spans="1:27" ht="12.75" customHeight="1">
      <c r="A402" s="170"/>
      <c r="B402" s="131"/>
      <c r="C402" s="131"/>
      <c r="D402" s="131"/>
      <c r="E402" s="131"/>
      <c r="F402" s="131"/>
      <c r="G402" s="86"/>
      <c r="H402" s="171"/>
      <c r="I402" s="172"/>
      <c r="J402" s="131"/>
      <c r="K402" s="131"/>
      <c r="L402" s="131"/>
      <c r="M402" s="131"/>
      <c r="N402" s="131"/>
      <c r="O402" s="131"/>
      <c r="P402" s="131"/>
      <c r="Q402" s="131"/>
      <c r="R402" s="131"/>
      <c r="S402" s="131"/>
      <c r="T402" s="131"/>
      <c r="U402" s="131"/>
      <c r="V402" s="131"/>
      <c r="W402" s="131"/>
      <c r="X402" s="131"/>
      <c r="Y402" s="131"/>
      <c r="Z402" s="131"/>
      <c r="AA402" s="131"/>
    </row>
    <row r="403" spans="1:27" ht="12.75" customHeight="1">
      <c r="A403" s="170"/>
      <c r="B403" s="131"/>
      <c r="C403" s="131"/>
      <c r="D403" s="131"/>
      <c r="E403" s="131"/>
      <c r="F403" s="131"/>
      <c r="G403" s="86"/>
      <c r="H403" s="171"/>
      <c r="I403" s="172"/>
      <c r="J403" s="131"/>
      <c r="K403" s="131"/>
      <c r="L403" s="131"/>
      <c r="M403" s="131"/>
      <c r="N403" s="131"/>
      <c r="O403" s="131"/>
      <c r="P403" s="131"/>
      <c r="Q403" s="131"/>
      <c r="R403" s="131"/>
      <c r="S403" s="131"/>
      <c r="T403" s="131"/>
      <c r="U403" s="131"/>
      <c r="V403" s="131"/>
      <c r="W403" s="131"/>
      <c r="X403" s="131"/>
      <c r="Y403" s="131"/>
      <c r="Z403" s="131"/>
      <c r="AA403" s="131"/>
    </row>
    <row r="404" spans="1:27" ht="12.75" customHeight="1">
      <c r="A404" s="170"/>
      <c r="B404" s="131"/>
      <c r="C404" s="131"/>
      <c r="D404" s="131"/>
      <c r="E404" s="131"/>
      <c r="F404" s="131"/>
      <c r="G404" s="86"/>
      <c r="H404" s="171"/>
      <c r="I404" s="172"/>
      <c r="J404" s="131"/>
      <c r="K404" s="131"/>
      <c r="L404" s="131"/>
      <c r="M404" s="131"/>
      <c r="N404" s="131"/>
      <c r="O404" s="131"/>
      <c r="P404" s="131"/>
      <c r="Q404" s="131"/>
      <c r="R404" s="131"/>
      <c r="S404" s="131"/>
      <c r="T404" s="131"/>
      <c r="U404" s="131"/>
      <c r="V404" s="131"/>
      <c r="W404" s="131"/>
      <c r="X404" s="131"/>
      <c r="Y404" s="131"/>
      <c r="Z404" s="131"/>
      <c r="AA404" s="131"/>
    </row>
    <row r="405" spans="1:27" ht="12.75" customHeight="1">
      <c r="A405" s="170"/>
      <c r="B405" s="131"/>
      <c r="C405" s="131"/>
      <c r="D405" s="131"/>
      <c r="E405" s="131"/>
      <c r="F405" s="131"/>
      <c r="G405" s="86"/>
      <c r="H405" s="171"/>
      <c r="I405" s="172"/>
      <c r="J405" s="131"/>
      <c r="K405" s="131"/>
      <c r="L405" s="131"/>
      <c r="M405" s="131"/>
      <c r="N405" s="131"/>
      <c r="O405" s="131"/>
      <c r="P405" s="131"/>
      <c r="Q405" s="131"/>
      <c r="R405" s="131"/>
      <c r="S405" s="131"/>
      <c r="T405" s="131"/>
      <c r="U405" s="131"/>
      <c r="V405" s="131"/>
      <c r="W405" s="131"/>
      <c r="X405" s="131"/>
      <c r="Y405" s="131"/>
      <c r="Z405" s="131"/>
      <c r="AA405" s="131"/>
    </row>
    <row r="406" spans="1:27" ht="12.75" customHeight="1">
      <c r="A406" s="170"/>
      <c r="B406" s="131"/>
      <c r="C406" s="131"/>
      <c r="D406" s="131"/>
      <c r="E406" s="131"/>
      <c r="F406" s="131"/>
      <c r="G406" s="86"/>
      <c r="H406" s="171"/>
      <c r="I406" s="172"/>
      <c r="J406" s="131"/>
      <c r="K406" s="131"/>
      <c r="L406" s="131"/>
      <c r="M406" s="131"/>
      <c r="N406" s="131"/>
      <c r="O406" s="131"/>
      <c r="P406" s="131"/>
      <c r="Q406" s="131"/>
      <c r="R406" s="131"/>
      <c r="S406" s="131"/>
      <c r="T406" s="131"/>
      <c r="U406" s="131"/>
      <c r="V406" s="131"/>
      <c r="W406" s="131"/>
      <c r="X406" s="131"/>
      <c r="Y406" s="131"/>
      <c r="Z406" s="131"/>
      <c r="AA406" s="131"/>
    </row>
    <row r="407" spans="1:27" ht="12.75" customHeight="1">
      <c r="A407" s="170"/>
      <c r="B407" s="131"/>
      <c r="C407" s="131"/>
      <c r="D407" s="131"/>
      <c r="E407" s="131"/>
      <c r="F407" s="131"/>
      <c r="G407" s="86"/>
      <c r="H407" s="171"/>
      <c r="I407" s="172"/>
      <c r="J407" s="131"/>
      <c r="K407" s="131"/>
      <c r="L407" s="131"/>
      <c r="M407" s="131"/>
      <c r="N407" s="131"/>
      <c r="O407" s="131"/>
      <c r="P407" s="131"/>
      <c r="Q407" s="131"/>
      <c r="R407" s="131"/>
      <c r="S407" s="131"/>
      <c r="T407" s="131"/>
      <c r="U407" s="131"/>
      <c r="V407" s="131"/>
      <c r="W407" s="131"/>
      <c r="X407" s="131"/>
      <c r="Y407" s="131"/>
      <c r="Z407" s="131"/>
      <c r="AA407" s="131"/>
    </row>
    <row r="408" spans="1:27" ht="12.75" customHeight="1">
      <c r="A408" s="170"/>
      <c r="B408" s="131"/>
      <c r="C408" s="131"/>
      <c r="D408" s="131"/>
      <c r="E408" s="131"/>
      <c r="F408" s="131"/>
      <c r="G408" s="86"/>
      <c r="H408" s="171"/>
      <c r="I408" s="172"/>
      <c r="J408" s="131"/>
      <c r="K408" s="131"/>
      <c r="L408" s="131"/>
      <c r="M408" s="131"/>
      <c r="N408" s="131"/>
      <c r="O408" s="131"/>
      <c r="P408" s="131"/>
      <c r="Q408" s="131"/>
      <c r="R408" s="131"/>
      <c r="S408" s="131"/>
      <c r="T408" s="131"/>
      <c r="U408" s="131"/>
      <c r="V408" s="131"/>
      <c r="W408" s="131"/>
      <c r="X408" s="131"/>
      <c r="Y408" s="131"/>
      <c r="Z408" s="131"/>
      <c r="AA408" s="131"/>
    </row>
    <row r="409" spans="1:27" ht="12.75" customHeight="1">
      <c r="A409" s="170"/>
      <c r="B409" s="131"/>
      <c r="C409" s="131"/>
      <c r="D409" s="131"/>
      <c r="E409" s="131"/>
      <c r="F409" s="131"/>
      <c r="G409" s="86"/>
      <c r="H409" s="171"/>
      <c r="I409" s="172"/>
      <c r="J409" s="131"/>
      <c r="K409" s="131"/>
      <c r="L409" s="131"/>
      <c r="M409" s="131"/>
      <c r="N409" s="131"/>
      <c r="O409" s="131"/>
      <c r="P409" s="131"/>
      <c r="Q409" s="131"/>
      <c r="R409" s="131"/>
      <c r="S409" s="131"/>
      <c r="T409" s="131"/>
      <c r="U409" s="131"/>
      <c r="V409" s="131"/>
      <c r="W409" s="131"/>
      <c r="X409" s="131"/>
      <c r="Y409" s="131"/>
      <c r="Z409" s="131"/>
      <c r="AA409" s="131"/>
    </row>
    <row r="410" spans="1:27" ht="12.75" customHeight="1">
      <c r="A410" s="170"/>
      <c r="B410" s="131"/>
      <c r="C410" s="131"/>
      <c r="D410" s="131"/>
      <c r="E410" s="131"/>
      <c r="F410" s="131"/>
      <c r="G410" s="86"/>
      <c r="H410" s="171"/>
      <c r="I410" s="172"/>
      <c r="J410" s="131"/>
      <c r="K410" s="131"/>
      <c r="L410" s="131"/>
      <c r="M410" s="131"/>
      <c r="N410" s="131"/>
      <c r="O410" s="131"/>
      <c r="P410" s="131"/>
      <c r="Q410" s="131"/>
      <c r="R410" s="131"/>
      <c r="S410" s="131"/>
      <c r="T410" s="131"/>
      <c r="U410" s="131"/>
      <c r="V410" s="131"/>
      <c r="W410" s="131"/>
      <c r="X410" s="131"/>
      <c r="Y410" s="131"/>
      <c r="Z410" s="131"/>
      <c r="AA410" s="131"/>
    </row>
    <row r="411" spans="1:27" ht="12.75" customHeight="1">
      <c r="A411" s="170"/>
      <c r="B411" s="131"/>
      <c r="C411" s="131"/>
      <c r="D411" s="131"/>
      <c r="E411" s="131"/>
      <c r="F411" s="131"/>
      <c r="G411" s="86"/>
      <c r="H411" s="171"/>
      <c r="I411" s="172"/>
      <c r="J411" s="131"/>
      <c r="K411" s="131"/>
      <c r="L411" s="131"/>
      <c r="M411" s="131"/>
      <c r="N411" s="131"/>
      <c r="O411" s="131"/>
      <c r="P411" s="131"/>
      <c r="Q411" s="131"/>
      <c r="R411" s="131"/>
      <c r="S411" s="131"/>
      <c r="T411" s="131"/>
      <c r="U411" s="131"/>
      <c r="V411" s="131"/>
      <c r="W411" s="131"/>
      <c r="X411" s="131"/>
      <c r="Y411" s="131"/>
      <c r="Z411" s="131"/>
      <c r="AA411" s="131"/>
    </row>
    <row r="412" spans="1:27" ht="12.75" customHeight="1">
      <c r="A412" s="170"/>
      <c r="B412" s="131"/>
      <c r="C412" s="131"/>
      <c r="D412" s="131"/>
      <c r="E412" s="131"/>
      <c r="F412" s="131"/>
      <c r="G412" s="86"/>
      <c r="H412" s="171"/>
      <c r="I412" s="172"/>
      <c r="J412" s="131"/>
      <c r="K412" s="131"/>
      <c r="L412" s="131"/>
      <c r="M412" s="131"/>
      <c r="N412" s="131"/>
      <c r="O412" s="131"/>
      <c r="P412" s="131"/>
      <c r="Q412" s="131"/>
      <c r="R412" s="131"/>
      <c r="S412" s="131"/>
      <c r="T412" s="131"/>
      <c r="U412" s="131"/>
      <c r="V412" s="131"/>
      <c r="W412" s="131"/>
      <c r="X412" s="131"/>
      <c r="Y412" s="131"/>
      <c r="Z412" s="131"/>
      <c r="AA412" s="131"/>
    </row>
    <row r="413" spans="1:27" ht="12.75" customHeight="1">
      <c r="A413" s="170"/>
      <c r="B413" s="131"/>
      <c r="C413" s="131"/>
      <c r="D413" s="131"/>
      <c r="E413" s="131"/>
      <c r="F413" s="131"/>
      <c r="G413" s="86"/>
      <c r="H413" s="171"/>
      <c r="I413" s="172"/>
      <c r="J413" s="131"/>
      <c r="K413" s="131"/>
      <c r="L413" s="131"/>
      <c r="M413" s="131"/>
      <c r="N413" s="131"/>
      <c r="O413" s="131"/>
      <c r="P413" s="131"/>
      <c r="Q413" s="131"/>
      <c r="R413" s="131"/>
      <c r="S413" s="131"/>
      <c r="T413" s="131"/>
      <c r="U413" s="131"/>
      <c r="V413" s="131"/>
      <c r="W413" s="131"/>
      <c r="X413" s="131"/>
      <c r="Y413" s="131"/>
      <c r="Z413" s="131"/>
      <c r="AA413" s="131"/>
    </row>
    <row r="414" spans="1:27" ht="12.75" customHeight="1">
      <c r="A414" s="170"/>
      <c r="B414" s="131"/>
      <c r="C414" s="131"/>
      <c r="D414" s="131"/>
      <c r="E414" s="131"/>
      <c r="F414" s="131"/>
      <c r="G414" s="86"/>
      <c r="H414" s="171"/>
      <c r="I414" s="172"/>
      <c r="J414" s="131"/>
      <c r="K414" s="131"/>
      <c r="L414" s="131"/>
      <c r="M414" s="131"/>
      <c r="N414" s="131"/>
      <c r="O414" s="131"/>
      <c r="P414" s="131"/>
      <c r="Q414" s="131"/>
      <c r="R414" s="131"/>
      <c r="S414" s="131"/>
      <c r="T414" s="131"/>
      <c r="U414" s="131"/>
      <c r="V414" s="131"/>
      <c r="W414" s="131"/>
      <c r="X414" s="131"/>
      <c r="Y414" s="131"/>
      <c r="Z414" s="131"/>
      <c r="AA414" s="131"/>
    </row>
    <row r="415" spans="1:27" ht="12.75" customHeight="1">
      <c r="A415" s="170"/>
      <c r="B415" s="131"/>
      <c r="C415" s="131"/>
      <c r="D415" s="131"/>
      <c r="E415" s="131"/>
      <c r="F415" s="131"/>
      <c r="G415" s="86"/>
      <c r="H415" s="171"/>
      <c r="I415" s="172"/>
      <c r="J415" s="131"/>
      <c r="K415" s="131"/>
      <c r="L415" s="131"/>
      <c r="M415" s="131"/>
      <c r="N415" s="131"/>
      <c r="O415" s="131"/>
      <c r="P415" s="131"/>
      <c r="Q415" s="131"/>
      <c r="R415" s="131"/>
      <c r="S415" s="131"/>
      <c r="T415" s="131"/>
      <c r="U415" s="131"/>
      <c r="V415" s="131"/>
      <c r="W415" s="131"/>
      <c r="X415" s="131"/>
      <c r="Y415" s="131"/>
      <c r="Z415" s="131"/>
      <c r="AA415" s="131"/>
    </row>
    <row r="416" spans="1:27" ht="12.75" customHeight="1">
      <c r="A416" s="170"/>
      <c r="B416" s="131"/>
      <c r="C416" s="131"/>
      <c r="D416" s="131"/>
      <c r="E416" s="131"/>
      <c r="F416" s="131"/>
      <c r="G416" s="86"/>
      <c r="H416" s="171"/>
      <c r="I416" s="172"/>
      <c r="J416" s="131"/>
      <c r="K416" s="131"/>
      <c r="L416" s="131"/>
      <c r="M416" s="131"/>
      <c r="N416" s="131"/>
      <c r="O416" s="131"/>
      <c r="P416" s="131"/>
      <c r="Q416" s="131"/>
      <c r="R416" s="131"/>
      <c r="S416" s="131"/>
      <c r="T416" s="131"/>
      <c r="U416" s="131"/>
      <c r="V416" s="131"/>
      <c r="W416" s="131"/>
      <c r="X416" s="131"/>
      <c r="Y416" s="131"/>
      <c r="Z416" s="131"/>
      <c r="AA416" s="131"/>
    </row>
    <row r="417" spans="1:27" ht="12.75" customHeight="1">
      <c r="A417" s="170"/>
      <c r="B417" s="131"/>
      <c r="C417" s="131"/>
      <c r="D417" s="131"/>
      <c r="E417" s="131"/>
      <c r="F417" s="131"/>
      <c r="G417" s="86"/>
      <c r="H417" s="171"/>
      <c r="I417" s="172"/>
      <c r="J417" s="131"/>
      <c r="K417" s="131"/>
      <c r="L417" s="131"/>
      <c r="M417" s="131"/>
      <c r="N417" s="131"/>
      <c r="O417" s="131"/>
      <c r="P417" s="131"/>
      <c r="Q417" s="131"/>
      <c r="R417" s="131"/>
      <c r="S417" s="131"/>
      <c r="T417" s="131"/>
      <c r="U417" s="131"/>
      <c r="V417" s="131"/>
      <c r="W417" s="131"/>
      <c r="X417" s="131"/>
      <c r="Y417" s="131"/>
      <c r="Z417" s="131"/>
      <c r="AA417" s="131"/>
    </row>
    <row r="418" spans="1:27" ht="12.75" customHeight="1">
      <c r="A418" s="170"/>
      <c r="B418" s="131"/>
      <c r="C418" s="131"/>
      <c r="D418" s="131"/>
      <c r="E418" s="131"/>
      <c r="F418" s="131"/>
      <c r="G418" s="86"/>
      <c r="H418" s="171"/>
      <c r="I418" s="172"/>
      <c r="J418" s="131"/>
      <c r="K418" s="131"/>
      <c r="L418" s="131"/>
      <c r="M418" s="131"/>
      <c r="N418" s="131"/>
      <c r="O418" s="131"/>
      <c r="P418" s="131"/>
      <c r="Q418" s="131"/>
      <c r="R418" s="131"/>
      <c r="S418" s="131"/>
      <c r="T418" s="131"/>
      <c r="U418" s="131"/>
      <c r="V418" s="131"/>
      <c r="W418" s="131"/>
      <c r="X418" s="131"/>
      <c r="Y418" s="131"/>
      <c r="Z418" s="131"/>
      <c r="AA418" s="131"/>
    </row>
    <row r="419" spans="1:27" ht="12.75" customHeight="1">
      <c r="A419" s="170"/>
      <c r="B419" s="131"/>
      <c r="C419" s="131"/>
      <c r="D419" s="131"/>
      <c r="E419" s="131"/>
      <c r="F419" s="131"/>
      <c r="G419" s="86"/>
      <c r="H419" s="171"/>
      <c r="I419" s="172"/>
      <c r="J419" s="131"/>
      <c r="K419" s="131"/>
      <c r="L419" s="131"/>
      <c r="M419" s="131"/>
      <c r="N419" s="131"/>
      <c r="O419" s="131"/>
      <c r="P419" s="131"/>
      <c r="Q419" s="131"/>
      <c r="R419" s="131"/>
      <c r="S419" s="131"/>
      <c r="T419" s="131"/>
      <c r="U419" s="131"/>
      <c r="V419" s="131"/>
      <c r="W419" s="131"/>
      <c r="X419" s="131"/>
      <c r="Y419" s="131"/>
      <c r="Z419" s="131"/>
      <c r="AA419" s="131"/>
    </row>
    <row r="420" spans="1:27" ht="12.75" customHeight="1">
      <c r="A420" s="170"/>
      <c r="B420" s="131"/>
      <c r="C420" s="131"/>
      <c r="D420" s="131"/>
      <c r="E420" s="131"/>
      <c r="F420" s="131"/>
      <c r="G420" s="86"/>
      <c r="H420" s="171"/>
      <c r="I420" s="172"/>
      <c r="J420" s="131"/>
      <c r="K420" s="131"/>
      <c r="L420" s="131"/>
      <c r="M420" s="131"/>
      <c r="N420" s="131"/>
      <c r="O420" s="131"/>
      <c r="P420" s="131"/>
      <c r="Q420" s="131"/>
      <c r="R420" s="131"/>
      <c r="S420" s="131"/>
      <c r="T420" s="131"/>
      <c r="U420" s="131"/>
      <c r="V420" s="131"/>
      <c r="W420" s="131"/>
      <c r="X420" s="131"/>
      <c r="Y420" s="131"/>
      <c r="Z420" s="131"/>
      <c r="AA420" s="131"/>
    </row>
    <row r="421" spans="1:27" ht="12.75" customHeight="1">
      <c r="A421" s="170"/>
      <c r="B421" s="131"/>
      <c r="C421" s="131"/>
      <c r="D421" s="131"/>
      <c r="E421" s="131"/>
      <c r="F421" s="131"/>
      <c r="G421" s="86"/>
      <c r="H421" s="171"/>
      <c r="I421" s="172"/>
      <c r="J421" s="131"/>
      <c r="K421" s="131"/>
      <c r="L421" s="131"/>
      <c r="M421" s="131"/>
      <c r="N421" s="131"/>
      <c r="O421" s="131"/>
      <c r="P421" s="131"/>
      <c r="Q421" s="131"/>
      <c r="R421" s="131"/>
      <c r="S421" s="131"/>
      <c r="T421" s="131"/>
      <c r="U421" s="131"/>
      <c r="V421" s="131"/>
      <c r="W421" s="131"/>
      <c r="X421" s="131"/>
      <c r="Y421" s="131"/>
      <c r="Z421" s="131"/>
      <c r="AA421" s="131"/>
    </row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sheetProtection/>
  <mergeCells count="33">
    <mergeCell ref="A1:I1"/>
    <mergeCell ref="A2:I2"/>
    <mergeCell ref="H4:I4"/>
    <mergeCell ref="J4:U4"/>
    <mergeCell ref="G215:I21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G216:I216"/>
    <mergeCell ref="G220:I220"/>
    <mergeCell ref="G221:I221"/>
    <mergeCell ref="A4:A6"/>
    <mergeCell ref="B4:B6"/>
    <mergeCell ref="D4:D6"/>
    <mergeCell ref="G4:G6"/>
    <mergeCell ref="H5:H6"/>
    <mergeCell ref="I5:I6"/>
    <mergeCell ref="Z5:Z6"/>
    <mergeCell ref="AA5:AA6"/>
    <mergeCell ref="E4:F6"/>
    <mergeCell ref="U5:U6"/>
    <mergeCell ref="V5:V6"/>
    <mergeCell ref="W5:W6"/>
    <mergeCell ref="X5:X6"/>
    <mergeCell ref="Y5:Y6"/>
  </mergeCells>
  <printOptions/>
  <pageMargins left="0.7" right="0.7" top="0.75" bottom="0.75" header="0" footer="0"/>
  <pageSetup horizontalDpi="600" verticalDpi="600" orientation="landscape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12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U51" sqref="U51"/>
    </sheetView>
  </sheetViews>
  <sheetFormatPr defaultColWidth="14.421875" defaultRowHeight="15" customHeight="1"/>
  <cols>
    <col min="1" max="1" width="4.8515625" style="0" customWidth="1"/>
    <col min="2" max="2" width="3.140625" style="0" customWidth="1"/>
    <col min="3" max="3" width="79.421875" style="0" customWidth="1"/>
    <col min="4" max="4" width="10.140625" style="0" customWidth="1"/>
    <col min="5" max="5" width="9.421875" style="0" customWidth="1"/>
    <col min="6" max="6" width="9.7109375" style="0" customWidth="1"/>
    <col min="7" max="7" width="8.57421875" style="0" customWidth="1"/>
    <col min="8" max="8" width="6.00390625" style="0" customWidth="1"/>
    <col min="9" max="10" width="6.421875" style="0" customWidth="1"/>
    <col min="11" max="11" width="5.28125" style="0" customWidth="1"/>
    <col min="12" max="12" width="5.00390625" style="0" customWidth="1"/>
    <col min="13" max="13" width="4.57421875" style="0" customWidth="1"/>
    <col min="14" max="14" width="4.140625" style="0" customWidth="1"/>
    <col min="15" max="15" width="5.28125" style="0" customWidth="1"/>
    <col min="16" max="16" width="5.421875" style="0" customWidth="1"/>
    <col min="17" max="17" width="5.140625" style="0" customWidth="1"/>
    <col min="18" max="18" width="5.421875" style="0" customWidth="1"/>
    <col min="19" max="19" width="5.8515625" style="0" customWidth="1"/>
    <col min="20" max="26" width="9.00390625" style="0" customWidth="1"/>
  </cols>
  <sheetData>
    <row r="1" spans="1:26" ht="18.75" customHeight="1">
      <c r="A1" s="209" t="s">
        <v>237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8"/>
      <c r="U1" s="18"/>
      <c r="V1" s="18"/>
      <c r="W1" s="18"/>
      <c r="X1" s="18"/>
      <c r="Y1" s="18"/>
      <c r="Z1" s="18"/>
    </row>
    <row r="2" spans="1:26" ht="18.75" customHeight="1">
      <c r="A2" s="210" t="s">
        <v>238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8"/>
      <c r="U2" s="18"/>
      <c r="V2" s="18"/>
      <c r="W2" s="18"/>
      <c r="X2" s="18"/>
      <c r="Y2" s="18"/>
      <c r="Z2" s="18"/>
    </row>
    <row r="3" spans="1:26" ht="15">
      <c r="A3" s="15"/>
      <c r="B3" s="16"/>
      <c r="C3" s="16"/>
      <c r="D3" s="15"/>
      <c r="E3" s="15"/>
      <c r="F3" s="17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65"/>
      <c r="W3" s="18"/>
      <c r="X3" s="18"/>
      <c r="Y3" s="18"/>
      <c r="Z3" s="18"/>
    </row>
    <row r="4" spans="1:26" ht="15.75" customHeight="1">
      <c r="A4" s="202" t="s">
        <v>2</v>
      </c>
      <c r="B4" s="199" t="s">
        <v>239</v>
      </c>
      <c r="C4" s="177"/>
      <c r="D4" s="203" t="s">
        <v>240</v>
      </c>
      <c r="E4" s="203" t="s">
        <v>241</v>
      </c>
      <c r="F4" s="203" t="s">
        <v>242</v>
      </c>
      <c r="G4" s="213" t="s">
        <v>132</v>
      </c>
      <c r="H4" s="200" t="s">
        <v>243</v>
      </c>
      <c r="I4" s="200" t="s">
        <v>244</v>
      </c>
      <c r="J4" s="200" t="s">
        <v>245</v>
      </c>
      <c r="K4" s="200" t="s">
        <v>246</v>
      </c>
      <c r="L4" s="200" t="s">
        <v>247</v>
      </c>
      <c r="M4" s="200" t="s">
        <v>248</v>
      </c>
      <c r="N4" s="200" t="s">
        <v>249</v>
      </c>
      <c r="O4" s="200" t="s">
        <v>250</v>
      </c>
      <c r="P4" s="200" t="s">
        <v>251</v>
      </c>
      <c r="Q4" s="200" t="s">
        <v>252</v>
      </c>
      <c r="R4" s="200" t="s">
        <v>253</v>
      </c>
      <c r="S4" s="200" t="s">
        <v>254</v>
      </c>
      <c r="T4" s="197"/>
      <c r="U4" s="197"/>
      <c r="V4" s="197"/>
      <c r="W4" s="18"/>
      <c r="X4" s="18"/>
      <c r="Y4" s="18"/>
      <c r="Z4" s="18"/>
    </row>
    <row r="5" spans="1:26" ht="15">
      <c r="A5" s="183"/>
      <c r="B5" s="180"/>
      <c r="C5" s="181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98"/>
      <c r="U5" s="198"/>
      <c r="V5" s="198"/>
      <c r="W5" s="18"/>
      <c r="X5" s="18"/>
      <c r="Y5" s="18"/>
      <c r="Z5" s="18"/>
    </row>
    <row r="6" spans="1:26" ht="15">
      <c r="A6" s="19"/>
      <c r="B6" s="20"/>
      <c r="C6" s="20"/>
      <c r="D6" s="21"/>
      <c r="E6" s="22"/>
      <c r="F6" s="23"/>
      <c r="G6" s="24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66"/>
      <c r="U6" s="66"/>
      <c r="V6" s="66"/>
      <c r="W6" s="66"/>
      <c r="X6" s="66"/>
      <c r="Y6" s="66"/>
      <c r="Z6" s="66"/>
    </row>
    <row r="7" spans="1:26" ht="15">
      <c r="A7" s="26">
        <v>1</v>
      </c>
      <c r="B7" s="211" t="s">
        <v>255</v>
      </c>
      <c r="C7" s="192"/>
      <c r="D7" s="27">
        <v>1</v>
      </c>
      <c r="E7" s="28">
        <v>138</v>
      </c>
      <c r="F7" s="29">
        <f>H7+I7+J7+K7+L7+M7+N7+O7+P7+Q7+R7+S7</f>
        <v>133</v>
      </c>
      <c r="G7" s="30">
        <f>(F7/E7)*100%</f>
        <v>0.9637681159420289</v>
      </c>
      <c r="H7" s="31">
        <v>8</v>
      </c>
      <c r="I7" s="31">
        <v>14</v>
      </c>
      <c r="J7" s="31">
        <v>4</v>
      </c>
      <c r="K7" s="31">
        <v>9</v>
      </c>
      <c r="L7" s="31">
        <v>13</v>
      </c>
      <c r="M7" s="31">
        <v>14</v>
      </c>
      <c r="N7" s="31">
        <v>10</v>
      </c>
      <c r="O7" s="31">
        <f>'PKP''19'!Q63</f>
        <v>12</v>
      </c>
      <c r="P7" s="31">
        <f>'PKP''19'!R63</f>
        <v>11</v>
      </c>
      <c r="Q7" s="31">
        <f>'PKP''19'!S63</f>
        <v>15</v>
      </c>
      <c r="R7" s="31">
        <f>'PKP''19'!T63</f>
        <v>9</v>
      </c>
      <c r="S7" s="31">
        <v>14</v>
      </c>
      <c r="T7" s="66"/>
      <c r="U7" s="66" t="s">
        <v>256</v>
      </c>
      <c r="V7" s="66"/>
      <c r="W7" s="66"/>
      <c r="X7" s="66"/>
      <c r="Y7" s="66"/>
      <c r="Z7" s="66"/>
    </row>
    <row r="8" spans="1:26" ht="15">
      <c r="A8" s="32"/>
      <c r="B8" s="206" t="s">
        <v>257</v>
      </c>
      <c r="C8" s="192"/>
      <c r="D8" s="33"/>
      <c r="E8" s="22"/>
      <c r="F8" s="22"/>
      <c r="G8" s="34"/>
      <c r="H8" s="35">
        <v>10</v>
      </c>
      <c r="I8" s="34">
        <v>14</v>
      </c>
      <c r="J8" s="34">
        <v>4</v>
      </c>
      <c r="K8" s="34">
        <v>10</v>
      </c>
      <c r="L8" s="34">
        <v>14</v>
      </c>
      <c r="M8" s="25">
        <v>14</v>
      </c>
      <c r="N8" s="34">
        <v>10</v>
      </c>
      <c r="O8" s="34">
        <v>12</v>
      </c>
      <c r="P8" s="34">
        <v>11</v>
      </c>
      <c r="Q8" s="34">
        <v>15</v>
      </c>
      <c r="R8" s="34">
        <v>9</v>
      </c>
      <c r="S8" s="34">
        <v>14</v>
      </c>
      <c r="T8" s="18"/>
      <c r="U8" s="18" t="s">
        <v>258</v>
      </c>
      <c r="V8" s="18"/>
      <c r="W8" s="18"/>
      <c r="X8" s="18"/>
      <c r="Y8" s="18"/>
      <c r="Z8" s="18"/>
    </row>
    <row r="9" spans="1:26" ht="15">
      <c r="A9" s="36"/>
      <c r="B9" s="212" t="s">
        <v>259</v>
      </c>
      <c r="C9" s="192"/>
      <c r="D9" s="37"/>
      <c r="E9" s="22"/>
      <c r="F9" s="38"/>
      <c r="G9" s="34"/>
      <c r="H9" s="34">
        <v>10</v>
      </c>
      <c r="I9" s="35">
        <v>14</v>
      </c>
      <c r="J9" s="34">
        <v>4</v>
      </c>
      <c r="K9" s="34">
        <v>10</v>
      </c>
      <c r="L9" s="34">
        <v>14</v>
      </c>
      <c r="M9" s="25">
        <v>14</v>
      </c>
      <c r="N9" s="34">
        <v>10</v>
      </c>
      <c r="O9" s="34">
        <v>12</v>
      </c>
      <c r="P9" s="34">
        <v>11</v>
      </c>
      <c r="Q9" s="34">
        <v>15</v>
      </c>
      <c r="R9" s="34">
        <v>9</v>
      </c>
      <c r="S9" s="34">
        <v>15</v>
      </c>
      <c r="T9" s="18"/>
      <c r="U9" s="18" t="s">
        <v>260</v>
      </c>
      <c r="V9" s="18"/>
      <c r="W9" s="18"/>
      <c r="X9" s="18"/>
      <c r="Y9" s="18"/>
      <c r="Z9" s="18"/>
    </row>
    <row r="10" spans="1:26" ht="15">
      <c r="A10" s="32"/>
      <c r="B10" s="206" t="s">
        <v>261</v>
      </c>
      <c r="C10" s="192"/>
      <c r="D10" s="33"/>
      <c r="E10" s="22"/>
      <c r="F10" s="22"/>
      <c r="G10" s="34"/>
      <c r="H10" s="34">
        <v>10</v>
      </c>
      <c r="I10" s="35">
        <v>14</v>
      </c>
      <c r="J10" s="34">
        <v>4</v>
      </c>
      <c r="K10" s="34">
        <v>10</v>
      </c>
      <c r="L10" s="34">
        <v>14</v>
      </c>
      <c r="M10" s="25">
        <v>14</v>
      </c>
      <c r="N10" s="34">
        <v>10</v>
      </c>
      <c r="O10" s="34">
        <v>12</v>
      </c>
      <c r="P10" s="34">
        <v>11</v>
      </c>
      <c r="Q10" s="34">
        <v>15</v>
      </c>
      <c r="R10" s="34">
        <v>9</v>
      </c>
      <c r="S10" s="34">
        <v>15</v>
      </c>
      <c r="T10" s="18"/>
      <c r="U10" s="18"/>
      <c r="V10" s="18"/>
      <c r="W10" s="18"/>
      <c r="X10" s="18"/>
      <c r="Y10" s="18"/>
      <c r="Z10" s="18"/>
    </row>
    <row r="11" spans="1:26" ht="15">
      <c r="A11" s="32"/>
      <c r="B11" s="206" t="s">
        <v>262</v>
      </c>
      <c r="C11" s="192"/>
      <c r="D11" s="33"/>
      <c r="E11" s="22"/>
      <c r="F11" s="22"/>
      <c r="G11" s="34"/>
      <c r="H11" s="34">
        <v>10</v>
      </c>
      <c r="I11" s="35">
        <v>14</v>
      </c>
      <c r="J11" s="34">
        <v>4</v>
      </c>
      <c r="K11" s="34">
        <v>10</v>
      </c>
      <c r="L11" s="34">
        <v>14</v>
      </c>
      <c r="M11" s="25">
        <v>14</v>
      </c>
      <c r="N11" s="34">
        <v>10</v>
      </c>
      <c r="O11" s="34">
        <v>12</v>
      </c>
      <c r="P11" s="34">
        <v>11</v>
      </c>
      <c r="Q11" s="34">
        <v>15</v>
      </c>
      <c r="R11" s="34">
        <v>9</v>
      </c>
      <c r="S11" s="34">
        <v>15</v>
      </c>
      <c r="T11" s="18"/>
      <c r="U11" s="18"/>
      <c r="V11" s="18"/>
      <c r="W11" s="18"/>
      <c r="X11" s="18"/>
      <c r="Y11" s="18"/>
      <c r="Z11" s="18"/>
    </row>
    <row r="12" spans="1:26" ht="15">
      <c r="A12" s="32"/>
      <c r="B12" s="206" t="s">
        <v>263</v>
      </c>
      <c r="C12" s="192"/>
      <c r="D12" s="33"/>
      <c r="E12" s="22"/>
      <c r="F12" s="22"/>
      <c r="G12" s="34"/>
      <c r="H12" s="34">
        <v>10</v>
      </c>
      <c r="I12" s="35">
        <v>14</v>
      </c>
      <c r="J12" s="34">
        <v>4</v>
      </c>
      <c r="K12" s="34">
        <v>10</v>
      </c>
      <c r="L12" s="34">
        <v>14</v>
      </c>
      <c r="M12" s="25">
        <v>14</v>
      </c>
      <c r="N12" s="34">
        <v>10</v>
      </c>
      <c r="O12" s="34">
        <v>12</v>
      </c>
      <c r="P12" s="34">
        <v>11</v>
      </c>
      <c r="Q12" s="34">
        <v>15</v>
      </c>
      <c r="R12" s="34">
        <v>9</v>
      </c>
      <c r="S12" s="34">
        <v>15</v>
      </c>
      <c r="T12" s="18"/>
      <c r="U12" s="18"/>
      <c r="V12" s="18"/>
      <c r="W12" s="18"/>
      <c r="X12" s="18"/>
      <c r="Y12" s="18"/>
      <c r="Z12" s="18"/>
    </row>
    <row r="13" spans="1:26" ht="15">
      <c r="A13" s="32"/>
      <c r="B13" s="206" t="s">
        <v>264</v>
      </c>
      <c r="C13" s="192"/>
      <c r="D13" s="33"/>
      <c r="E13" s="22"/>
      <c r="F13" s="22"/>
      <c r="G13" s="34"/>
      <c r="H13" s="34">
        <v>10</v>
      </c>
      <c r="I13" s="35">
        <v>14</v>
      </c>
      <c r="J13" s="34">
        <v>4</v>
      </c>
      <c r="K13" s="34">
        <v>10</v>
      </c>
      <c r="L13" s="34">
        <v>14</v>
      </c>
      <c r="M13" s="25">
        <v>14</v>
      </c>
      <c r="N13" s="34">
        <v>10</v>
      </c>
      <c r="O13" s="34">
        <v>12</v>
      </c>
      <c r="P13" s="34">
        <v>11</v>
      </c>
      <c r="Q13" s="34">
        <v>15</v>
      </c>
      <c r="R13" s="34">
        <v>9</v>
      </c>
      <c r="S13" s="34">
        <v>15</v>
      </c>
      <c r="T13" s="18"/>
      <c r="U13" s="18"/>
      <c r="V13" s="18"/>
      <c r="W13" s="18"/>
      <c r="X13" s="18"/>
      <c r="Y13" s="18"/>
      <c r="Z13" s="18"/>
    </row>
    <row r="14" spans="1:26" ht="15">
      <c r="A14" s="19"/>
      <c r="B14" s="208" t="s">
        <v>265</v>
      </c>
      <c r="C14" s="192"/>
      <c r="D14" s="21"/>
      <c r="E14" s="22"/>
      <c r="F14" s="22"/>
      <c r="G14" s="39"/>
      <c r="H14" s="39">
        <v>10</v>
      </c>
      <c r="I14" s="35">
        <v>14</v>
      </c>
      <c r="J14" s="39">
        <v>4</v>
      </c>
      <c r="K14" s="34">
        <v>10</v>
      </c>
      <c r="L14" s="39">
        <v>14</v>
      </c>
      <c r="M14" s="25">
        <v>14</v>
      </c>
      <c r="N14" s="34">
        <v>10</v>
      </c>
      <c r="O14" s="34">
        <v>12</v>
      </c>
      <c r="P14" s="34">
        <v>11</v>
      </c>
      <c r="Q14" s="34">
        <v>15</v>
      </c>
      <c r="R14" s="34">
        <v>9</v>
      </c>
      <c r="S14" s="34">
        <v>15</v>
      </c>
      <c r="T14" s="67"/>
      <c r="U14" s="67"/>
      <c r="V14" s="67"/>
      <c r="W14" s="67"/>
      <c r="X14" s="67"/>
      <c r="Y14" s="67"/>
      <c r="Z14" s="67"/>
    </row>
    <row r="15" spans="1:26" ht="15">
      <c r="A15" s="40"/>
      <c r="B15" s="204" t="s">
        <v>266</v>
      </c>
      <c r="C15" s="192"/>
      <c r="D15" s="41"/>
      <c r="E15" s="38"/>
      <c r="F15" s="42"/>
      <c r="G15" s="39"/>
      <c r="H15" s="39">
        <v>10</v>
      </c>
      <c r="I15" s="35">
        <v>14</v>
      </c>
      <c r="J15" s="39">
        <v>4</v>
      </c>
      <c r="K15" s="39">
        <v>10</v>
      </c>
      <c r="L15" s="39">
        <v>14</v>
      </c>
      <c r="M15" s="25">
        <v>14</v>
      </c>
      <c r="N15" s="34">
        <v>10</v>
      </c>
      <c r="O15" s="34">
        <v>12</v>
      </c>
      <c r="P15" s="34">
        <v>11</v>
      </c>
      <c r="Q15" s="34">
        <v>15</v>
      </c>
      <c r="R15" s="34">
        <v>9</v>
      </c>
      <c r="S15" s="34">
        <v>15</v>
      </c>
      <c r="T15" s="67"/>
      <c r="U15" s="67"/>
      <c r="V15" s="67"/>
      <c r="W15" s="67"/>
      <c r="X15" s="67"/>
      <c r="Y15" s="67"/>
      <c r="Z15" s="67"/>
    </row>
    <row r="16" spans="1:26" ht="15">
      <c r="A16" s="40"/>
      <c r="B16" s="205" t="s">
        <v>267</v>
      </c>
      <c r="C16" s="192"/>
      <c r="D16" s="41"/>
      <c r="E16" s="38"/>
      <c r="F16" s="38"/>
      <c r="G16" s="39"/>
      <c r="H16" s="39"/>
      <c r="J16" s="39"/>
      <c r="K16" s="39"/>
      <c r="L16" s="39"/>
      <c r="M16" s="25"/>
      <c r="N16" s="34"/>
      <c r="O16" s="34"/>
      <c r="P16" s="34"/>
      <c r="Q16" s="34"/>
      <c r="R16" s="34"/>
      <c r="S16" s="34"/>
      <c r="T16" s="67"/>
      <c r="U16" s="67"/>
      <c r="V16" s="67"/>
      <c r="W16" s="67"/>
      <c r="X16" s="67"/>
      <c r="Y16" s="67"/>
      <c r="Z16" s="67"/>
    </row>
    <row r="17" spans="1:26" ht="15">
      <c r="A17" s="32"/>
      <c r="B17" s="43"/>
      <c r="C17" s="44" t="s">
        <v>268</v>
      </c>
      <c r="D17" s="45"/>
      <c r="E17" s="46"/>
      <c r="F17" s="22"/>
      <c r="G17" s="34"/>
      <c r="H17" s="34">
        <v>10</v>
      </c>
      <c r="I17" s="35">
        <v>14</v>
      </c>
      <c r="J17" s="35">
        <v>4</v>
      </c>
      <c r="K17" s="35">
        <v>10</v>
      </c>
      <c r="L17" s="34">
        <v>14</v>
      </c>
      <c r="M17" s="25">
        <v>14</v>
      </c>
      <c r="N17" s="34">
        <v>10</v>
      </c>
      <c r="O17" s="34">
        <v>12</v>
      </c>
      <c r="P17" s="34">
        <v>11</v>
      </c>
      <c r="Q17" s="34">
        <v>15</v>
      </c>
      <c r="R17" s="34">
        <v>9</v>
      </c>
      <c r="S17" s="34">
        <v>15</v>
      </c>
      <c r="T17" s="18"/>
      <c r="U17" s="18"/>
      <c r="V17" s="18"/>
      <c r="W17" s="18"/>
      <c r="X17" s="18"/>
      <c r="Y17" s="18"/>
      <c r="Z17" s="18"/>
    </row>
    <row r="18" spans="1:26" ht="15">
      <c r="A18" s="32"/>
      <c r="B18" s="43"/>
      <c r="C18" s="44" t="s">
        <v>269</v>
      </c>
      <c r="D18" s="33"/>
      <c r="E18" s="45"/>
      <c r="F18" s="22"/>
      <c r="G18" s="34"/>
      <c r="H18" s="34">
        <v>10</v>
      </c>
      <c r="I18" s="35">
        <v>14</v>
      </c>
      <c r="J18" s="34">
        <v>4</v>
      </c>
      <c r="K18" s="34">
        <v>10</v>
      </c>
      <c r="L18" s="34">
        <v>14</v>
      </c>
      <c r="M18" s="25">
        <v>14</v>
      </c>
      <c r="N18" s="34">
        <v>10</v>
      </c>
      <c r="O18" s="34">
        <v>12</v>
      </c>
      <c r="P18" s="34">
        <v>11</v>
      </c>
      <c r="Q18" s="34">
        <v>15</v>
      </c>
      <c r="R18" s="34">
        <v>9</v>
      </c>
      <c r="S18" s="34">
        <v>15</v>
      </c>
      <c r="T18" s="18"/>
      <c r="U18" s="18"/>
      <c r="V18" s="18"/>
      <c r="W18" s="18"/>
      <c r="X18" s="18"/>
      <c r="Y18" s="18"/>
      <c r="Z18" s="18"/>
    </row>
    <row r="19" spans="1:19" ht="15">
      <c r="A19" s="32"/>
      <c r="B19" s="43"/>
      <c r="C19" s="44" t="s">
        <v>270</v>
      </c>
      <c r="D19" s="33"/>
      <c r="E19" s="45"/>
      <c r="F19" s="22"/>
      <c r="G19" s="44"/>
      <c r="H19" s="34">
        <v>10</v>
      </c>
      <c r="I19" s="35">
        <v>14</v>
      </c>
      <c r="J19" s="34">
        <v>4</v>
      </c>
      <c r="K19" s="44">
        <v>10</v>
      </c>
      <c r="L19" s="34">
        <v>14</v>
      </c>
      <c r="M19" s="25">
        <v>14</v>
      </c>
      <c r="N19" s="34">
        <v>10</v>
      </c>
      <c r="O19" s="34">
        <v>12</v>
      </c>
      <c r="P19" s="34">
        <v>11</v>
      </c>
      <c r="Q19" s="34">
        <v>15</v>
      </c>
      <c r="R19" s="34">
        <v>9</v>
      </c>
      <c r="S19" s="34">
        <v>15</v>
      </c>
    </row>
    <row r="20" spans="1:19" ht="15">
      <c r="A20" s="32"/>
      <c r="B20" s="43"/>
      <c r="C20" s="44" t="s">
        <v>271</v>
      </c>
      <c r="D20" s="33"/>
      <c r="E20" s="45"/>
      <c r="F20" s="22"/>
      <c r="G20" s="44"/>
      <c r="H20" s="34">
        <v>10</v>
      </c>
      <c r="I20" s="35">
        <v>14</v>
      </c>
      <c r="J20" s="34">
        <v>4</v>
      </c>
      <c r="K20" s="34">
        <v>10</v>
      </c>
      <c r="L20" s="34">
        <v>14</v>
      </c>
      <c r="M20" s="25">
        <v>14</v>
      </c>
      <c r="N20" s="34">
        <v>10</v>
      </c>
      <c r="O20" s="34">
        <v>12</v>
      </c>
      <c r="P20" s="34">
        <v>11</v>
      </c>
      <c r="Q20" s="34">
        <v>15</v>
      </c>
      <c r="R20" s="34">
        <v>9</v>
      </c>
      <c r="S20" s="34">
        <v>15</v>
      </c>
    </row>
    <row r="21" spans="1:19" ht="15">
      <c r="A21" s="32"/>
      <c r="B21" s="43"/>
      <c r="C21" s="44" t="s">
        <v>272</v>
      </c>
      <c r="D21" s="33"/>
      <c r="E21" s="45"/>
      <c r="F21" s="22"/>
      <c r="G21" s="44"/>
      <c r="H21" s="34">
        <v>10</v>
      </c>
      <c r="I21" s="35">
        <v>14</v>
      </c>
      <c r="J21" s="34">
        <v>4</v>
      </c>
      <c r="K21" s="44">
        <v>10</v>
      </c>
      <c r="L21" s="34">
        <v>14</v>
      </c>
      <c r="M21" s="25">
        <v>14</v>
      </c>
      <c r="N21" s="34">
        <v>10</v>
      </c>
      <c r="O21" s="34">
        <v>12</v>
      </c>
      <c r="P21" s="34">
        <v>11</v>
      </c>
      <c r="Q21" s="34">
        <v>15</v>
      </c>
      <c r="R21" s="34">
        <v>9</v>
      </c>
      <c r="S21" s="34">
        <v>15</v>
      </c>
    </row>
    <row r="22" spans="1:19" ht="15.75" customHeight="1">
      <c r="A22" s="32"/>
      <c r="B22" s="43"/>
      <c r="C22" s="44" t="s">
        <v>273</v>
      </c>
      <c r="D22" s="33"/>
      <c r="E22" s="45"/>
      <c r="F22" s="22"/>
      <c r="G22" s="44"/>
      <c r="H22" s="34">
        <v>10</v>
      </c>
      <c r="I22" s="35">
        <v>14</v>
      </c>
      <c r="J22" s="34">
        <v>4</v>
      </c>
      <c r="K22" s="35">
        <v>10</v>
      </c>
      <c r="L22" s="34">
        <v>14</v>
      </c>
      <c r="M22" s="25">
        <v>14</v>
      </c>
      <c r="N22" s="34">
        <v>10</v>
      </c>
      <c r="O22" s="34">
        <v>12</v>
      </c>
      <c r="P22" s="34">
        <v>11</v>
      </c>
      <c r="Q22" s="34">
        <v>15</v>
      </c>
      <c r="R22" s="34">
        <v>9</v>
      </c>
      <c r="S22" s="34">
        <v>15</v>
      </c>
    </row>
    <row r="23" spans="1:19" ht="15.75" customHeight="1">
      <c r="A23" s="32"/>
      <c r="B23" s="43"/>
      <c r="C23" s="44" t="s">
        <v>274</v>
      </c>
      <c r="D23" s="33"/>
      <c r="E23" s="45"/>
      <c r="F23" s="22"/>
      <c r="G23" s="44"/>
      <c r="H23" s="34">
        <v>10</v>
      </c>
      <c r="I23" s="35">
        <v>14</v>
      </c>
      <c r="J23" s="34">
        <v>4</v>
      </c>
      <c r="K23" s="44">
        <v>10</v>
      </c>
      <c r="L23" s="34">
        <v>14</v>
      </c>
      <c r="M23" s="25">
        <v>14</v>
      </c>
      <c r="N23" s="34">
        <v>10</v>
      </c>
      <c r="O23" s="34">
        <v>12</v>
      </c>
      <c r="P23" s="34">
        <v>11</v>
      </c>
      <c r="Q23" s="34">
        <v>15</v>
      </c>
      <c r="R23" s="34">
        <v>9</v>
      </c>
      <c r="S23" s="34">
        <v>15</v>
      </c>
    </row>
    <row r="24" spans="1:26" ht="15.75" customHeight="1">
      <c r="A24" s="32"/>
      <c r="B24" s="206" t="s">
        <v>275</v>
      </c>
      <c r="C24" s="192"/>
      <c r="D24" s="33"/>
      <c r="E24" s="45"/>
      <c r="F24" s="22"/>
      <c r="G24" s="34"/>
      <c r="H24" s="34">
        <v>10</v>
      </c>
      <c r="I24" s="34">
        <v>14</v>
      </c>
      <c r="J24" s="34">
        <v>4</v>
      </c>
      <c r="K24" s="44">
        <v>10</v>
      </c>
      <c r="L24" s="34">
        <v>14</v>
      </c>
      <c r="M24" s="25">
        <v>14</v>
      </c>
      <c r="N24" s="34">
        <v>10</v>
      </c>
      <c r="O24" s="34">
        <v>12</v>
      </c>
      <c r="P24" s="34">
        <v>11</v>
      </c>
      <c r="Q24" s="34">
        <v>15</v>
      </c>
      <c r="R24" s="34">
        <v>9</v>
      </c>
      <c r="S24" s="34">
        <v>15</v>
      </c>
      <c r="T24" s="18"/>
      <c r="U24" s="18"/>
      <c r="V24" s="18"/>
      <c r="W24" s="18"/>
      <c r="X24" s="18"/>
      <c r="Y24" s="18"/>
      <c r="Z24" s="18"/>
    </row>
    <row r="25" spans="1:26" ht="15.75" customHeight="1">
      <c r="A25" s="47"/>
      <c r="B25" s="34" t="s">
        <v>276</v>
      </c>
      <c r="C25" s="34"/>
      <c r="D25" s="47"/>
      <c r="E25" s="47"/>
      <c r="F25" s="40"/>
      <c r="G25" s="34"/>
      <c r="H25" s="34">
        <v>8</v>
      </c>
      <c r="I25" s="34">
        <v>14</v>
      </c>
      <c r="J25" s="34">
        <v>4</v>
      </c>
      <c r="K25" s="44">
        <v>10</v>
      </c>
      <c r="L25" s="34">
        <v>13</v>
      </c>
      <c r="M25" s="25">
        <v>14</v>
      </c>
      <c r="N25" s="34">
        <v>10</v>
      </c>
      <c r="O25" s="34">
        <v>12</v>
      </c>
      <c r="P25" s="34">
        <v>11</v>
      </c>
      <c r="Q25" s="34">
        <v>15</v>
      </c>
      <c r="R25" s="34">
        <v>9</v>
      </c>
      <c r="S25" s="34">
        <v>15</v>
      </c>
      <c r="T25" s="18"/>
      <c r="U25" s="18"/>
      <c r="V25" s="18"/>
      <c r="W25" s="18"/>
      <c r="X25" s="18"/>
      <c r="Y25" s="18"/>
      <c r="Z25" s="18"/>
    </row>
    <row r="26" spans="1:26" ht="15.75" customHeight="1">
      <c r="A26" s="47"/>
      <c r="B26" s="34"/>
      <c r="C26" s="34" t="s">
        <v>277</v>
      </c>
      <c r="D26" s="47"/>
      <c r="E26" s="47"/>
      <c r="F26" s="40"/>
      <c r="G26" s="34"/>
      <c r="H26" s="34">
        <v>8</v>
      </c>
      <c r="I26" s="34">
        <v>14</v>
      </c>
      <c r="J26" s="34">
        <v>4</v>
      </c>
      <c r="K26" s="44">
        <v>9</v>
      </c>
      <c r="L26" s="34">
        <v>13</v>
      </c>
      <c r="M26" s="25">
        <v>14</v>
      </c>
      <c r="N26" s="34">
        <v>10</v>
      </c>
      <c r="O26" s="34">
        <v>12</v>
      </c>
      <c r="P26" s="34">
        <v>11</v>
      </c>
      <c r="Q26" s="34">
        <v>15</v>
      </c>
      <c r="R26" s="34">
        <v>9</v>
      </c>
      <c r="S26" s="34">
        <v>15</v>
      </c>
      <c r="T26" s="18"/>
      <c r="U26" s="18"/>
      <c r="V26" s="18"/>
      <c r="W26" s="18"/>
      <c r="X26" s="18"/>
      <c r="Y26" s="18"/>
      <c r="Z26" s="18"/>
    </row>
    <row r="27" spans="1:26" ht="15.75" customHeight="1">
      <c r="A27" s="47"/>
      <c r="B27" s="34"/>
      <c r="C27" s="34" t="s">
        <v>278</v>
      </c>
      <c r="D27" s="47"/>
      <c r="E27" s="47"/>
      <c r="F27" s="40"/>
      <c r="G27" s="34"/>
      <c r="H27" s="34">
        <v>10</v>
      </c>
      <c r="I27" s="34">
        <v>24</v>
      </c>
      <c r="J27" s="34">
        <v>14</v>
      </c>
      <c r="K27" s="34">
        <v>9</v>
      </c>
      <c r="L27" s="34">
        <v>13</v>
      </c>
      <c r="M27" s="34">
        <v>14</v>
      </c>
      <c r="N27" s="34">
        <v>21</v>
      </c>
      <c r="O27" s="34">
        <v>24</v>
      </c>
      <c r="P27" s="34">
        <v>11</v>
      </c>
      <c r="Q27" s="34">
        <v>15</v>
      </c>
      <c r="R27" s="34">
        <v>9</v>
      </c>
      <c r="S27" s="34">
        <v>15</v>
      </c>
      <c r="T27" s="18"/>
      <c r="U27" s="18"/>
      <c r="V27" s="18"/>
      <c r="W27" s="18"/>
      <c r="X27" s="18"/>
      <c r="Y27" s="18"/>
      <c r="Z27" s="18"/>
    </row>
    <row r="28" spans="1:26" ht="15.75" customHeight="1">
      <c r="A28" s="47"/>
      <c r="B28" s="34"/>
      <c r="C28" s="34" t="s">
        <v>279</v>
      </c>
      <c r="D28" s="47"/>
      <c r="E28" s="48"/>
      <c r="F28" s="40"/>
      <c r="G28" s="34"/>
      <c r="H28" s="34">
        <v>8</v>
      </c>
      <c r="I28" s="34">
        <v>14</v>
      </c>
      <c r="J28" s="34">
        <v>4</v>
      </c>
      <c r="K28" s="34">
        <v>9</v>
      </c>
      <c r="L28" s="34">
        <v>13</v>
      </c>
      <c r="M28" s="34">
        <v>14</v>
      </c>
      <c r="N28" s="34">
        <v>10</v>
      </c>
      <c r="O28" s="34">
        <v>12</v>
      </c>
      <c r="P28" s="34">
        <v>11</v>
      </c>
      <c r="Q28" s="34">
        <v>15</v>
      </c>
      <c r="R28" s="34">
        <v>9</v>
      </c>
      <c r="S28" s="34">
        <v>15</v>
      </c>
      <c r="T28" s="18"/>
      <c r="U28" s="18"/>
      <c r="V28" s="18"/>
      <c r="W28" s="18"/>
      <c r="X28" s="18"/>
      <c r="Y28" s="18"/>
      <c r="Z28" s="18"/>
    </row>
    <row r="29" spans="1:26" ht="15.75" customHeight="1">
      <c r="A29" s="47"/>
      <c r="B29" s="34"/>
      <c r="C29" s="34" t="s">
        <v>280</v>
      </c>
      <c r="D29" s="49"/>
      <c r="E29" s="47"/>
      <c r="F29" s="40"/>
      <c r="G29" s="34"/>
      <c r="H29" s="34">
        <v>8</v>
      </c>
      <c r="I29" s="34">
        <v>14</v>
      </c>
      <c r="J29" s="34">
        <v>4</v>
      </c>
      <c r="K29" s="34">
        <v>9</v>
      </c>
      <c r="L29" s="34">
        <v>13</v>
      </c>
      <c r="M29" s="34">
        <v>14</v>
      </c>
      <c r="N29" s="34">
        <v>10</v>
      </c>
      <c r="O29" s="34">
        <v>12</v>
      </c>
      <c r="P29" s="34">
        <v>11</v>
      </c>
      <c r="Q29" s="34">
        <v>15</v>
      </c>
      <c r="R29" s="34">
        <v>9</v>
      </c>
      <c r="S29" s="34">
        <v>15</v>
      </c>
      <c r="T29" s="18"/>
      <c r="U29" s="18"/>
      <c r="V29" s="18"/>
      <c r="W29" s="18"/>
      <c r="X29" s="18"/>
      <c r="Y29" s="18"/>
      <c r="Z29" s="18"/>
    </row>
    <row r="30" spans="1:26" ht="15.75" customHeight="1">
      <c r="A30" s="50">
        <v>2</v>
      </c>
      <c r="B30" s="51" t="s">
        <v>281</v>
      </c>
      <c r="C30" s="31"/>
      <c r="D30" s="52">
        <v>1</v>
      </c>
      <c r="E30" s="53">
        <v>138</v>
      </c>
      <c r="F30" s="54">
        <f>H30+I30+J30+K30+L30+M30+N30+O30+P30+Q30+R30+S30</f>
        <v>138</v>
      </c>
      <c r="G30" s="30">
        <f>(F30/E30)*100%</f>
        <v>1</v>
      </c>
      <c r="H30" s="31">
        <f>'PKP''19'!J65</f>
        <v>10</v>
      </c>
      <c r="I30" s="31">
        <f>'PKP''19'!K65</f>
        <v>14</v>
      </c>
      <c r="J30" s="31">
        <f>'PKP''19'!L65</f>
        <v>4</v>
      </c>
      <c r="K30" s="31">
        <f>'PKP''19'!M65</f>
        <v>10</v>
      </c>
      <c r="L30" s="31">
        <v>14</v>
      </c>
      <c r="M30" s="31">
        <f>'PKP''19'!O65</f>
        <v>14</v>
      </c>
      <c r="N30" s="31">
        <f>'PKP''19'!P65</f>
        <v>10</v>
      </c>
      <c r="O30" s="31">
        <f>'PKP''19'!Q65</f>
        <v>12</v>
      </c>
      <c r="P30" s="31">
        <f>'PKP''19'!R65</f>
        <v>11</v>
      </c>
      <c r="Q30" s="31">
        <f>'PKP''19'!S65</f>
        <v>15</v>
      </c>
      <c r="R30" s="31">
        <f>'PKP''19'!T65</f>
        <v>9</v>
      </c>
      <c r="S30" s="31">
        <f>'PKP''19'!U65</f>
        <v>15</v>
      </c>
      <c r="T30" s="66"/>
      <c r="U30" s="66"/>
      <c r="V30" s="66"/>
      <c r="W30" s="66"/>
      <c r="X30" s="66"/>
      <c r="Y30" s="66"/>
      <c r="Z30" s="66"/>
    </row>
    <row r="31" spans="1:26" ht="15.75" customHeight="1">
      <c r="A31" s="47"/>
      <c r="B31" s="34" t="s">
        <v>282</v>
      </c>
      <c r="C31" s="34"/>
      <c r="D31" s="47"/>
      <c r="E31" s="47"/>
      <c r="F31" s="40"/>
      <c r="G31" s="34"/>
      <c r="H31" s="34">
        <v>10</v>
      </c>
      <c r="I31" s="34">
        <v>14</v>
      </c>
      <c r="J31" s="34">
        <v>4</v>
      </c>
      <c r="K31" s="34">
        <v>10</v>
      </c>
      <c r="L31" s="34">
        <v>14</v>
      </c>
      <c r="M31" s="34">
        <v>14</v>
      </c>
      <c r="N31" s="34">
        <v>10</v>
      </c>
      <c r="O31" s="34">
        <v>12</v>
      </c>
      <c r="P31" s="34">
        <v>11</v>
      </c>
      <c r="Q31" s="34">
        <v>15</v>
      </c>
      <c r="R31" s="34">
        <v>9</v>
      </c>
      <c r="S31" s="34">
        <v>15</v>
      </c>
      <c r="T31" s="18"/>
      <c r="U31" s="18"/>
      <c r="V31" s="18"/>
      <c r="W31" s="18"/>
      <c r="X31" s="18"/>
      <c r="Y31" s="18"/>
      <c r="Z31" s="18"/>
    </row>
    <row r="32" spans="1:26" ht="15.75" customHeight="1">
      <c r="A32" s="47"/>
      <c r="B32" s="34" t="s">
        <v>283</v>
      </c>
      <c r="C32" s="34"/>
      <c r="D32" s="47"/>
      <c r="E32" s="47"/>
      <c r="F32" s="40"/>
      <c r="G32" s="34"/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1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18"/>
      <c r="U32" s="18"/>
      <c r="V32" s="18"/>
      <c r="W32" s="18"/>
      <c r="X32" s="18"/>
      <c r="Y32" s="18"/>
      <c r="Z32" s="18"/>
    </row>
    <row r="33" spans="1:26" ht="15.75" customHeight="1">
      <c r="A33" s="47"/>
      <c r="B33" s="34"/>
      <c r="C33" s="34" t="s">
        <v>284</v>
      </c>
      <c r="D33" s="47"/>
      <c r="E33" s="47"/>
      <c r="F33" s="40"/>
      <c r="G33" s="34"/>
      <c r="H33" s="34">
        <v>10</v>
      </c>
      <c r="I33" s="34">
        <v>14</v>
      </c>
      <c r="J33" s="34">
        <v>4</v>
      </c>
      <c r="K33" s="34">
        <v>10</v>
      </c>
      <c r="L33" s="34">
        <v>14</v>
      </c>
      <c r="M33" s="34">
        <v>14</v>
      </c>
      <c r="N33" s="34">
        <v>10</v>
      </c>
      <c r="O33" s="34">
        <v>12</v>
      </c>
      <c r="P33" s="34">
        <v>11</v>
      </c>
      <c r="Q33" s="34">
        <v>15</v>
      </c>
      <c r="R33" s="34">
        <v>9</v>
      </c>
      <c r="S33" s="34">
        <v>15</v>
      </c>
      <c r="T33" s="18"/>
      <c r="U33" s="18"/>
      <c r="V33" s="18"/>
      <c r="W33" s="18"/>
      <c r="X33" s="18"/>
      <c r="Y33" s="18"/>
      <c r="Z33" s="18"/>
    </row>
    <row r="34" spans="1:26" ht="15.75" customHeight="1">
      <c r="A34" s="47"/>
      <c r="B34" s="34"/>
      <c r="C34" s="34" t="s">
        <v>285</v>
      </c>
      <c r="D34" s="47"/>
      <c r="E34" s="47"/>
      <c r="F34" s="40"/>
      <c r="G34" s="34"/>
      <c r="H34" s="34">
        <v>0</v>
      </c>
      <c r="I34" s="34">
        <v>2</v>
      </c>
      <c r="J34" s="34">
        <v>0</v>
      </c>
      <c r="K34" s="34">
        <v>2</v>
      </c>
      <c r="L34" s="34">
        <v>1</v>
      </c>
      <c r="M34" s="34">
        <v>1</v>
      </c>
      <c r="N34" s="34">
        <v>1</v>
      </c>
      <c r="O34" s="34">
        <v>2</v>
      </c>
      <c r="P34" s="34">
        <v>1</v>
      </c>
      <c r="Q34" s="34">
        <v>2</v>
      </c>
      <c r="R34" s="34">
        <v>3</v>
      </c>
      <c r="S34" s="34">
        <v>2</v>
      </c>
      <c r="T34" s="18"/>
      <c r="U34" s="18"/>
      <c r="V34" s="18"/>
      <c r="W34" s="18"/>
      <c r="X34" s="18"/>
      <c r="Y34" s="18"/>
      <c r="Z34" s="18"/>
    </row>
    <row r="35" spans="1:26" ht="15.75" customHeight="1">
      <c r="A35" s="47"/>
      <c r="B35" s="34"/>
      <c r="C35" s="34" t="s">
        <v>286</v>
      </c>
      <c r="D35" s="47"/>
      <c r="E35" s="47"/>
      <c r="F35" s="40"/>
      <c r="G35" s="34"/>
      <c r="H35" s="34">
        <v>10</v>
      </c>
      <c r="I35" s="34">
        <v>14</v>
      </c>
      <c r="J35" s="34">
        <v>4</v>
      </c>
      <c r="K35" s="34">
        <v>10</v>
      </c>
      <c r="L35" s="34">
        <v>14</v>
      </c>
      <c r="M35" s="34">
        <v>14</v>
      </c>
      <c r="N35" s="34">
        <v>10</v>
      </c>
      <c r="O35" s="34">
        <v>12</v>
      </c>
      <c r="P35" s="34">
        <v>11</v>
      </c>
      <c r="Q35" s="34">
        <v>15</v>
      </c>
      <c r="R35" s="34">
        <v>9</v>
      </c>
      <c r="S35" s="34">
        <v>15</v>
      </c>
      <c r="T35" s="18"/>
      <c r="U35" s="18"/>
      <c r="V35" s="18"/>
      <c r="W35" s="18"/>
      <c r="X35" s="18"/>
      <c r="Y35" s="18"/>
      <c r="Z35" s="18"/>
    </row>
    <row r="36" spans="1:26" ht="15.75" customHeight="1">
      <c r="A36" s="50">
        <v>3</v>
      </c>
      <c r="B36" s="51" t="s">
        <v>287</v>
      </c>
      <c r="C36" s="31"/>
      <c r="D36" s="52">
        <v>1</v>
      </c>
      <c r="E36" s="53">
        <v>136</v>
      </c>
      <c r="F36" s="54">
        <f>H36+I36+J36+K36+L36+M36+N36+O36+P36+Q36+R36+S36</f>
        <v>124</v>
      </c>
      <c r="G36" s="30">
        <f>(F36/E36)*100%</f>
        <v>0.9117647058823529</v>
      </c>
      <c r="H36" s="31">
        <v>12</v>
      </c>
      <c r="I36" s="31">
        <v>11</v>
      </c>
      <c r="J36" s="31">
        <v>10</v>
      </c>
      <c r="K36" s="31">
        <v>4</v>
      </c>
      <c r="L36" s="31">
        <v>9</v>
      </c>
      <c r="M36" s="31">
        <v>15</v>
      </c>
      <c r="N36" s="31">
        <v>11</v>
      </c>
      <c r="O36" s="31">
        <v>13</v>
      </c>
      <c r="P36" s="31">
        <v>9</v>
      </c>
      <c r="Q36" s="31">
        <v>15</v>
      </c>
      <c r="R36" s="31">
        <v>9</v>
      </c>
      <c r="S36" s="31">
        <v>6</v>
      </c>
      <c r="U36" s="66" t="s">
        <v>288</v>
      </c>
      <c r="V36" s="66"/>
      <c r="W36" s="66"/>
      <c r="X36" s="66"/>
      <c r="Y36" s="66"/>
      <c r="Z36" s="66"/>
    </row>
    <row r="37" spans="1:26" ht="15.75" customHeight="1">
      <c r="A37" s="47"/>
      <c r="B37" s="34"/>
      <c r="C37" s="34" t="s">
        <v>289</v>
      </c>
      <c r="D37" s="47"/>
      <c r="E37" s="47"/>
      <c r="F37" s="55"/>
      <c r="G37" s="34"/>
      <c r="H37" s="34">
        <v>9</v>
      </c>
      <c r="I37" s="34">
        <v>13</v>
      </c>
      <c r="J37" s="34">
        <v>3</v>
      </c>
      <c r="K37" s="34">
        <v>10</v>
      </c>
      <c r="L37" s="34">
        <v>14</v>
      </c>
      <c r="M37" s="34">
        <v>11</v>
      </c>
      <c r="N37" s="34">
        <v>8</v>
      </c>
      <c r="O37" s="35">
        <v>11</v>
      </c>
      <c r="P37" s="34">
        <v>11</v>
      </c>
      <c r="Q37" s="35">
        <v>14</v>
      </c>
      <c r="R37" s="34">
        <v>9</v>
      </c>
      <c r="S37" s="34">
        <v>15</v>
      </c>
      <c r="T37" s="18"/>
      <c r="U37" s="18" t="s">
        <v>290</v>
      </c>
      <c r="V37" s="18"/>
      <c r="W37" s="18"/>
      <c r="X37" s="18"/>
      <c r="Y37" s="18"/>
      <c r="Z37" s="18"/>
    </row>
    <row r="38" spans="1:26" ht="15.75" customHeight="1">
      <c r="A38" s="47"/>
      <c r="B38" s="34"/>
      <c r="C38" s="34" t="s">
        <v>291</v>
      </c>
      <c r="D38" s="47"/>
      <c r="E38" s="47"/>
      <c r="F38" s="55"/>
      <c r="G38" s="34"/>
      <c r="H38" s="34">
        <v>10</v>
      </c>
      <c r="I38" s="34">
        <v>13</v>
      </c>
      <c r="J38" s="34">
        <v>4</v>
      </c>
      <c r="K38" s="34">
        <v>10</v>
      </c>
      <c r="L38" s="34">
        <v>14</v>
      </c>
      <c r="M38" s="34">
        <v>15</v>
      </c>
      <c r="N38" s="34">
        <v>9</v>
      </c>
      <c r="O38" s="35">
        <v>13</v>
      </c>
      <c r="P38" s="34">
        <v>11</v>
      </c>
      <c r="Q38" s="34">
        <v>14</v>
      </c>
      <c r="R38" s="34">
        <v>9</v>
      </c>
      <c r="S38" s="34">
        <v>15</v>
      </c>
      <c r="T38" s="18"/>
      <c r="U38" s="18"/>
      <c r="V38" s="18"/>
      <c r="W38" s="18"/>
      <c r="X38" s="18"/>
      <c r="Y38" s="18"/>
      <c r="Z38" s="18"/>
    </row>
    <row r="39" spans="1:26" ht="15.75" customHeight="1">
      <c r="A39" s="47"/>
      <c r="B39" s="34"/>
      <c r="C39" s="34" t="s">
        <v>292</v>
      </c>
      <c r="D39" s="47"/>
      <c r="E39" s="47"/>
      <c r="F39" s="55"/>
      <c r="G39" s="34"/>
      <c r="H39" s="34">
        <v>10</v>
      </c>
      <c r="I39" s="34">
        <v>13</v>
      </c>
      <c r="J39" s="34">
        <v>4</v>
      </c>
      <c r="K39" s="34">
        <v>10</v>
      </c>
      <c r="L39" s="34">
        <v>14</v>
      </c>
      <c r="M39" s="34">
        <v>15</v>
      </c>
      <c r="N39" s="34">
        <v>9</v>
      </c>
      <c r="O39" s="34">
        <v>13</v>
      </c>
      <c r="P39" s="34">
        <v>11</v>
      </c>
      <c r="Q39" s="34">
        <v>15</v>
      </c>
      <c r="R39" s="34">
        <v>9</v>
      </c>
      <c r="S39" s="34">
        <v>15</v>
      </c>
      <c r="T39" s="18"/>
      <c r="U39" s="18"/>
      <c r="V39" s="18"/>
      <c r="W39" s="18"/>
      <c r="X39" s="18"/>
      <c r="Y39" s="18"/>
      <c r="Z39" s="18"/>
    </row>
    <row r="40" spans="1:26" ht="15.75" customHeight="1">
      <c r="A40" s="47"/>
      <c r="B40" s="34"/>
      <c r="C40" s="34" t="s">
        <v>293</v>
      </c>
      <c r="D40" s="47"/>
      <c r="E40" s="47"/>
      <c r="F40" s="55"/>
      <c r="G40" s="34"/>
      <c r="H40" s="34">
        <v>10</v>
      </c>
      <c r="I40" s="34">
        <v>13</v>
      </c>
      <c r="J40" s="34">
        <v>4</v>
      </c>
      <c r="K40" s="34">
        <v>10</v>
      </c>
      <c r="L40" s="34">
        <v>14</v>
      </c>
      <c r="M40" s="34">
        <v>15</v>
      </c>
      <c r="N40" s="34">
        <v>9</v>
      </c>
      <c r="O40" s="34">
        <v>13</v>
      </c>
      <c r="P40" s="34">
        <v>11</v>
      </c>
      <c r="Q40" s="34">
        <v>15</v>
      </c>
      <c r="R40" s="34">
        <v>9</v>
      </c>
      <c r="S40" s="34">
        <v>15</v>
      </c>
      <c r="T40" s="18"/>
      <c r="U40" s="18"/>
      <c r="V40" s="18"/>
      <c r="W40" s="18"/>
      <c r="X40" s="18"/>
      <c r="Y40" s="18"/>
      <c r="Z40" s="18"/>
    </row>
    <row r="41" spans="1:26" ht="15.75" customHeight="1">
      <c r="A41" s="47"/>
      <c r="B41" s="34"/>
      <c r="C41" s="34" t="s">
        <v>294</v>
      </c>
      <c r="D41" s="47"/>
      <c r="E41" s="47"/>
      <c r="F41" s="55"/>
      <c r="G41" s="34"/>
      <c r="H41" s="34">
        <v>10</v>
      </c>
      <c r="I41" s="34">
        <v>13</v>
      </c>
      <c r="J41" s="34">
        <v>4</v>
      </c>
      <c r="K41" s="34">
        <v>10</v>
      </c>
      <c r="L41" s="34">
        <v>14</v>
      </c>
      <c r="M41" s="34">
        <v>15</v>
      </c>
      <c r="N41" s="34">
        <v>9</v>
      </c>
      <c r="O41" s="34">
        <v>13</v>
      </c>
      <c r="P41" s="34">
        <v>11</v>
      </c>
      <c r="Q41" s="34">
        <v>15</v>
      </c>
      <c r="R41" s="34">
        <v>9</v>
      </c>
      <c r="S41" s="34">
        <v>15</v>
      </c>
      <c r="T41" s="18"/>
      <c r="U41" s="18"/>
      <c r="V41" s="18"/>
      <c r="W41" s="18"/>
      <c r="X41" s="18"/>
      <c r="Y41" s="18"/>
      <c r="Z41" s="18"/>
    </row>
    <row r="42" spans="1:26" ht="15.75" customHeight="1">
      <c r="A42" s="47"/>
      <c r="B42" s="34"/>
      <c r="C42" s="34" t="s">
        <v>295</v>
      </c>
      <c r="D42" s="47"/>
      <c r="E42" s="47"/>
      <c r="F42" s="55"/>
      <c r="G42" s="34"/>
      <c r="H42" s="34">
        <v>10</v>
      </c>
      <c r="I42" s="34">
        <v>11</v>
      </c>
      <c r="J42" s="34">
        <v>4</v>
      </c>
      <c r="K42" s="34">
        <v>10</v>
      </c>
      <c r="L42" s="34">
        <v>14</v>
      </c>
      <c r="M42" s="34">
        <v>15</v>
      </c>
      <c r="N42" s="34">
        <v>9</v>
      </c>
      <c r="O42" s="34">
        <v>13</v>
      </c>
      <c r="P42" s="34">
        <v>11</v>
      </c>
      <c r="Q42" s="34">
        <v>15</v>
      </c>
      <c r="R42" s="34">
        <v>9</v>
      </c>
      <c r="S42" s="34">
        <v>15</v>
      </c>
      <c r="T42" s="18"/>
      <c r="U42" s="18"/>
      <c r="V42" s="18"/>
      <c r="W42" s="18"/>
      <c r="X42" s="18"/>
      <c r="Y42" s="18"/>
      <c r="Z42" s="18"/>
    </row>
    <row r="43" spans="1:26" ht="15.75" customHeight="1">
      <c r="A43" s="47"/>
      <c r="B43" s="34"/>
      <c r="C43" s="34" t="s">
        <v>296</v>
      </c>
      <c r="D43" s="47"/>
      <c r="E43" s="47"/>
      <c r="F43" s="55"/>
      <c r="G43" s="34"/>
      <c r="H43" s="34"/>
      <c r="I43" s="34"/>
      <c r="J43" s="34"/>
      <c r="K43" s="34"/>
      <c r="L43" s="34"/>
      <c r="M43" s="34"/>
      <c r="N43" s="34">
        <v>9</v>
      </c>
      <c r="O43" s="34"/>
      <c r="P43" s="34"/>
      <c r="Q43" s="34"/>
      <c r="R43" s="34"/>
      <c r="S43" s="34"/>
      <c r="T43" s="18"/>
      <c r="U43" s="18"/>
      <c r="V43" s="18"/>
      <c r="W43" s="18"/>
      <c r="X43" s="18"/>
      <c r="Y43" s="18"/>
      <c r="Z43" s="18"/>
    </row>
    <row r="44" spans="1:26" ht="15.75" customHeight="1">
      <c r="A44" s="47"/>
      <c r="B44" s="34"/>
      <c r="C44" s="34" t="s">
        <v>297</v>
      </c>
      <c r="D44" s="47"/>
      <c r="E44" s="47"/>
      <c r="F44" s="55"/>
      <c r="G44" s="34"/>
      <c r="H44" s="34">
        <v>10</v>
      </c>
      <c r="I44" s="34">
        <v>11</v>
      </c>
      <c r="J44" s="34">
        <v>4</v>
      </c>
      <c r="K44" s="34">
        <v>10</v>
      </c>
      <c r="L44" s="34">
        <v>14</v>
      </c>
      <c r="M44" s="34">
        <v>15</v>
      </c>
      <c r="N44" s="34">
        <v>9</v>
      </c>
      <c r="O44" s="34">
        <v>13</v>
      </c>
      <c r="P44" s="34">
        <v>11</v>
      </c>
      <c r="Q44" s="34">
        <v>15</v>
      </c>
      <c r="R44" s="34">
        <v>9</v>
      </c>
      <c r="S44" s="34">
        <v>15</v>
      </c>
      <c r="T44" s="18"/>
      <c r="U44" s="18"/>
      <c r="V44" s="18"/>
      <c r="W44" s="18"/>
      <c r="X44" s="18"/>
      <c r="Y44" s="18"/>
      <c r="Z44" s="18"/>
    </row>
    <row r="45" spans="1:26" ht="15.75" customHeight="1">
      <c r="A45" s="50">
        <v>4</v>
      </c>
      <c r="B45" s="51" t="s">
        <v>298</v>
      </c>
      <c r="C45" s="31"/>
      <c r="D45" s="52">
        <v>1</v>
      </c>
      <c r="E45" s="56">
        <v>696</v>
      </c>
      <c r="F45" s="54">
        <f>H45+I45+J45+K45+L45+M45+N45+O45+P45+Q45+R45+S45</f>
        <v>436</v>
      </c>
      <c r="G45" s="57">
        <f>(F45/E45)*100%</f>
        <v>0.6264367816091954</v>
      </c>
      <c r="H45" s="31">
        <v>42</v>
      </c>
      <c r="I45" s="31">
        <v>46</v>
      </c>
      <c r="J45" s="31">
        <v>43</v>
      </c>
      <c r="K45" s="31">
        <v>34</v>
      </c>
      <c r="L45" s="31">
        <v>30</v>
      </c>
      <c r="M45" s="31">
        <v>36</v>
      </c>
      <c r="N45" s="31">
        <v>31</v>
      </c>
      <c r="O45" s="31">
        <v>32</v>
      </c>
      <c r="P45" s="31">
        <v>36</v>
      </c>
      <c r="Q45" s="31">
        <v>32</v>
      </c>
      <c r="R45" s="31">
        <v>41</v>
      </c>
      <c r="S45" s="31">
        <v>33</v>
      </c>
      <c r="T45" s="66"/>
      <c r="U45" s="66" t="s">
        <v>299</v>
      </c>
      <c r="V45" s="66"/>
      <c r="W45" s="66"/>
      <c r="X45" s="66"/>
      <c r="Y45" s="66"/>
      <c r="Z45" s="66"/>
    </row>
    <row r="46" spans="1:26" ht="15.75" customHeight="1">
      <c r="A46" s="47"/>
      <c r="B46" s="34"/>
      <c r="C46" s="34" t="s">
        <v>300</v>
      </c>
      <c r="D46" s="47"/>
      <c r="E46" s="48"/>
      <c r="F46" s="55"/>
      <c r="G46" s="58"/>
      <c r="H46" s="34">
        <v>42</v>
      </c>
      <c r="I46" s="34">
        <v>46</v>
      </c>
      <c r="J46" s="34">
        <v>43</v>
      </c>
      <c r="K46" s="34">
        <v>34</v>
      </c>
      <c r="L46" s="34">
        <v>30</v>
      </c>
      <c r="M46" s="34">
        <v>36</v>
      </c>
      <c r="N46" s="34">
        <v>31</v>
      </c>
      <c r="O46" s="34">
        <v>32</v>
      </c>
      <c r="P46" s="34">
        <v>36</v>
      </c>
      <c r="Q46" s="34">
        <v>32</v>
      </c>
      <c r="R46" s="34">
        <v>41</v>
      </c>
      <c r="S46" s="34">
        <v>33</v>
      </c>
      <c r="T46" s="18"/>
      <c r="U46" s="18"/>
      <c r="V46" s="18"/>
      <c r="W46" s="18"/>
      <c r="X46" s="18"/>
      <c r="Y46" s="18"/>
      <c r="Z46" s="18"/>
    </row>
    <row r="47" spans="1:26" ht="15.75" customHeight="1">
      <c r="A47" s="47"/>
      <c r="B47" s="34"/>
      <c r="C47" s="34" t="s">
        <v>301</v>
      </c>
      <c r="D47" s="47"/>
      <c r="E47" s="48"/>
      <c r="F47" s="55"/>
      <c r="G47" s="58"/>
      <c r="H47" s="34"/>
      <c r="I47" s="34">
        <v>500</v>
      </c>
      <c r="J47" s="34"/>
      <c r="K47" s="34"/>
      <c r="L47" s="34"/>
      <c r="M47" s="34"/>
      <c r="N47" s="34"/>
      <c r="O47" s="34">
        <v>505</v>
      </c>
      <c r="P47" s="34"/>
      <c r="Q47" s="34"/>
      <c r="R47" s="34"/>
      <c r="S47" s="34"/>
      <c r="T47" s="18"/>
      <c r="U47" s="18"/>
      <c r="V47" s="18"/>
      <c r="W47" s="18"/>
      <c r="X47" s="18"/>
      <c r="Y47" s="18"/>
      <c r="Z47" s="18"/>
    </row>
    <row r="48" spans="1:26" ht="15.75" customHeight="1">
      <c r="A48" s="47"/>
      <c r="B48" s="34"/>
      <c r="C48" s="34" t="s">
        <v>302</v>
      </c>
      <c r="D48" s="47"/>
      <c r="E48" s="48"/>
      <c r="F48" s="55"/>
      <c r="G48" s="58"/>
      <c r="H48" s="34"/>
      <c r="I48" s="34">
        <v>612</v>
      </c>
      <c r="J48" s="34"/>
      <c r="K48" s="34"/>
      <c r="L48" s="34"/>
      <c r="M48" s="34"/>
      <c r="N48" s="34"/>
      <c r="O48" s="34">
        <v>623</v>
      </c>
      <c r="P48" s="34"/>
      <c r="Q48" s="34"/>
      <c r="R48" s="34"/>
      <c r="S48" s="34"/>
      <c r="T48" s="18"/>
      <c r="U48" s="18"/>
      <c r="V48" s="18"/>
      <c r="W48" s="18"/>
      <c r="X48" s="18"/>
      <c r="Y48" s="18"/>
      <c r="Z48" s="18"/>
    </row>
    <row r="49" spans="1:26" ht="15.75" customHeight="1">
      <c r="A49" s="47"/>
      <c r="B49" s="34"/>
      <c r="C49" s="34" t="s">
        <v>303</v>
      </c>
      <c r="D49" s="47"/>
      <c r="E49" s="47"/>
      <c r="F49" s="55"/>
      <c r="G49" s="58"/>
      <c r="H49" s="34">
        <v>67</v>
      </c>
      <c r="I49" s="34">
        <v>73</v>
      </c>
      <c r="J49" s="34">
        <v>90</v>
      </c>
      <c r="K49" s="34">
        <v>72</v>
      </c>
      <c r="L49" s="34">
        <v>71</v>
      </c>
      <c r="M49" s="34">
        <v>38</v>
      </c>
      <c r="N49" s="34">
        <v>63</v>
      </c>
      <c r="O49" s="34">
        <v>53</v>
      </c>
      <c r="P49" s="34">
        <v>54</v>
      </c>
      <c r="Q49" s="34">
        <v>32</v>
      </c>
      <c r="R49" s="34">
        <v>41</v>
      </c>
      <c r="S49" s="34">
        <v>33</v>
      </c>
      <c r="T49" s="18"/>
      <c r="U49" s="18"/>
      <c r="V49" s="18"/>
      <c r="W49" s="18"/>
      <c r="X49" s="18"/>
      <c r="Y49" s="18"/>
      <c r="Z49" s="18"/>
    </row>
    <row r="50" spans="1:26" ht="15.75" customHeight="1">
      <c r="A50" s="47"/>
      <c r="B50" s="34"/>
      <c r="C50" s="34" t="s">
        <v>304</v>
      </c>
      <c r="D50" s="47"/>
      <c r="E50" s="47"/>
      <c r="F50" s="55"/>
      <c r="G50" s="58"/>
      <c r="H50" s="34">
        <v>42</v>
      </c>
      <c r="I50" s="34">
        <v>46</v>
      </c>
      <c r="J50" s="34">
        <v>43</v>
      </c>
      <c r="K50" s="34">
        <v>34</v>
      </c>
      <c r="L50" s="34">
        <v>30</v>
      </c>
      <c r="M50" s="34">
        <v>36</v>
      </c>
      <c r="N50" s="34">
        <v>31</v>
      </c>
      <c r="O50" s="34">
        <v>32</v>
      </c>
      <c r="P50" s="34">
        <v>36</v>
      </c>
      <c r="Q50" s="34">
        <v>32</v>
      </c>
      <c r="R50" s="34">
        <v>41</v>
      </c>
      <c r="S50" s="34">
        <v>33</v>
      </c>
      <c r="T50" s="18"/>
      <c r="U50" s="18"/>
      <c r="V50" s="18"/>
      <c r="W50" s="18"/>
      <c r="X50" s="18"/>
      <c r="Y50" s="18"/>
      <c r="Z50" s="18"/>
    </row>
    <row r="51" spans="1:26" ht="15.75" customHeight="1">
      <c r="A51" s="47"/>
      <c r="B51" s="34"/>
      <c r="C51" s="34" t="s">
        <v>305</v>
      </c>
      <c r="D51" s="47"/>
      <c r="E51" s="47"/>
      <c r="F51" s="55"/>
      <c r="G51" s="58"/>
      <c r="H51" s="34">
        <v>10</v>
      </c>
      <c r="I51" s="34">
        <v>21</v>
      </c>
      <c r="J51" s="34">
        <v>18</v>
      </c>
      <c r="K51" s="34">
        <v>13</v>
      </c>
      <c r="L51" s="34">
        <v>16</v>
      </c>
      <c r="M51" s="34">
        <v>5</v>
      </c>
      <c r="N51" s="34">
        <v>21</v>
      </c>
      <c r="O51" s="34">
        <v>14</v>
      </c>
      <c r="P51" s="34">
        <v>16</v>
      </c>
      <c r="Q51" s="34">
        <v>18</v>
      </c>
      <c r="R51" s="34">
        <v>14</v>
      </c>
      <c r="S51" s="34">
        <v>2</v>
      </c>
      <c r="T51" s="18"/>
      <c r="U51" s="18"/>
      <c r="V51" s="18"/>
      <c r="W51" s="18"/>
      <c r="X51" s="18"/>
      <c r="Y51" s="18"/>
      <c r="Z51" s="18"/>
    </row>
    <row r="52" spans="1:26" ht="15.75" customHeight="1">
      <c r="A52" s="47"/>
      <c r="B52" s="34"/>
      <c r="C52" s="34" t="s">
        <v>306</v>
      </c>
      <c r="D52" s="47"/>
      <c r="E52" s="48"/>
      <c r="F52" s="55"/>
      <c r="G52" s="58"/>
      <c r="H52" s="34">
        <v>32</v>
      </c>
      <c r="I52" s="34">
        <v>25</v>
      </c>
      <c r="J52" s="34">
        <v>25</v>
      </c>
      <c r="K52" s="34">
        <v>21</v>
      </c>
      <c r="L52" s="34">
        <v>14</v>
      </c>
      <c r="M52" s="34">
        <v>31</v>
      </c>
      <c r="N52" s="34">
        <v>10</v>
      </c>
      <c r="O52" s="34">
        <v>18</v>
      </c>
      <c r="P52" s="34">
        <v>20</v>
      </c>
      <c r="Q52" s="34">
        <v>14</v>
      </c>
      <c r="R52" s="34">
        <v>27</v>
      </c>
      <c r="S52" s="34">
        <v>31</v>
      </c>
      <c r="T52" s="18"/>
      <c r="U52" s="18"/>
      <c r="V52" s="18"/>
      <c r="W52" s="18"/>
      <c r="X52" s="18"/>
      <c r="Y52" s="18"/>
      <c r="Z52" s="18"/>
    </row>
    <row r="53" spans="1:26" ht="15.75" customHeight="1">
      <c r="A53" s="47"/>
      <c r="B53" s="34"/>
      <c r="C53" s="34" t="s">
        <v>307</v>
      </c>
      <c r="D53" s="47"/>
      <c r="E53" s="48"/>
      <c r="F53" s="55"/>
      <c r="G53" s="58"/>
      <c r="H53" s="34"/>
      <c r="I53" s="34"/>
      <c r="J53" s="34"/>
      <c r="K53" s="34"/>
      <c r="L53" s="34"/>
      <c r="M53" s="34"/>
      <c r="N53" s="34"/>
      <c r="O53" s="34">
        <v>560</v>
      </c>
      <c r="P53" s="34"/>
      <c r="Q53" s="34"/>
      <c r="R53" s="34"/>
      <c r="S53" s="34"/>
      <c r="T53" s="18"/>
      <c r="U53" s="18"/>
      <c r="V53" s="18"/>
      <c r="W53" s="18"/>
      <c r="X53" s="18"/>
      <c r="Y53" s="18"/>
      <c r="Z53" s="18"/>
    </row>
    <row r="54" spans="1:26" ht="15.75" customHeight="1">
      <c r="A54" s="50">
        <v>5</v>
      </c>
      <c r="B54" s="51" t="s">
        <v>308</v>
      </c>
      <c r="C54" s="31"/>
      <c r="D54" s="59">
        <v>1</v>
      </c>
      <c r="E54" s="53">
        <v>1337</v>
      </c>
      <c r="F54" s="54">
        <f>H54+I54+J54+K54+L54+M54+N54+O54+P54+Q54+R54+S54</f>
        <v>233</v>
      </c>
      <c r="G54" s="30">
        <f>(F54/E54)*100%</f>
        <v>0.17427075542258788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113</v>
      </c>
      <c r="P54" s="31">
        <v>120</v>
      </c>
      <c r="Q54" s="31">
        <v>0</v>
      </c>
      <c r="R54" s="31">
        <v>0</v>
      </c>
      <c r="S54" s="31">
        <v>0</v>
      </c>
      <c r="T54" s="66"/>
      <c r="U54" s="66" t="s">
        <v>309</v>
      </c>
      <c r="V54" s="66"/>
      <c r="W54" s="66"/>
      <c r="X54" s="66"/>
      <c r="Y54" s="66"/>
      <c r="Z54" s="66"/>
    </row>
    <row r="55" spans="1:26" ht="15.75" customHeight="1">
      <c r="A55" s="47"/>
      <c r="B55" s="34" t="s">
        <v>310</v>
      </c>
      <c r="C55" s="60"/>
      <c r="D55" s="61"/>
      <c r="E55" s="62"/>
      <c r="F55" s="55"/>
      <c r="G55" s="34"/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113</v>
      </c>
      <c r="P55" s="34">
        <v>120</v>
      </c>
      <c r="Q55" s="34">
        <v>0</v>
      </c>
      <c r="R55" s="34">
        <v>0</v>
      </c>
      <c r="S55" s="34">
        <v>0</v>
      </c>
      <c r="T55" s="18"/>
      <c r="U55" s="18" t="s">
        <v>311</v>
      </c>
      <c r="V55" s="18"/>
      <c r="W55" s="18"/>
      <c r="X55" s="18"/>
      <c r="Y55" s="18"/>
      <c r="Z55" s="18"/>
    </row>
    <row r="56" spans="1:26" ht="15.75" customHeight="1">
      <c r="A56" s="47"/>
      <c r="B56" s="34" t="s">
        <v>312</v>
      </c>
      <c r="C56" s="60"/>
      <c r="D56" s="61"/>
      <c r="E56" s="62"/>
      <c r="F56" s="55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18"/>
      <c r="U56" s="18" t="s">
        <v>313</v>
      </c>
      <c r="V56" s="18"/>
      <c r="W56" s="18"/>
      <c r="X56" s="18"/>
      <c r="Y56" s="18"/>
      <c r="Z56" s="18"/>
    </row>
    <row r="57" spans="1:26" ht="15.75" customHeight="1">
      <c r="A57" s="47"/>
      <c r="B57" s="34"/>
      <c r="C57" s="60" t="s">
        <v>314</v>
      </c>
      <c r="D57" s="61"/>
      <c r="E57" s="62"/>
      <c r="F57" s="55"/>
      <c r="G57" s="34"/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113</v>
      </c>
      <c r="P57" s="34">
        <v>120</v>
      </c>
      <c r="Q57" s="34">
        <v>0</v>
      </c>
      <c r="R57" s="34">
        <v>0</v>
      </c>
      <c r="S57" s="34">
        <v>0</v>
      </c>
      <c r="T57" s="18"/>
      <c r="U57" s="18" t="s">
        <v>315</v>
      </c>
      <c r="V57" s="18"/>
      <c r="W57" s="18"/>
      <c r="X57" s="18"/>
      <c r="Y57" s="18"/>
      <c r="Z57" s="18"/>
    </row>
    <row r="58" spans="1:26" ht="15.75" customHeight="1">
      <c r="A58" s="47"/>
      <c r="B58" s="34"/>
      <c r="C58" s="60" t="s">
        <v>316</v>
      </c>
      <c r="D58" s="61"/>
      <c r="E58" s="62"/>
      <c r="F58" s="55"/>
      <c r="G58" s="34"/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113</v>
      </c>
      <c r="P58" s="34">
        <v>120</v>
      </c>
      <c r="Q58" s="34">
        <v>0</v>
      </c>
      <c r="R58" s="34">
        <v>0</v>
      </c>
      <c r="S58" s="34">
        <v>0</v>
      </c>
      <c r="T58" s="18"/>
      <c r="U58" s="18"/>
      <c r="V58" s="18"/>
      <c r="W58" s="18"/>
      <c r="X58" s="18"/>
      <c r="Y58" s="18"/>
      <c r="Z58" s="18"/>
    </row>
    <row r="59" spans="1:26" ht="15.75" customHeight="1">
      <c r="A59" s="47"/>
      <c r="B59" s="34"/>
      <c r="C59" s="60" t="s">
        <v>317</v>
      </c>
      <c r="D59" s="61"/>
      <c r="E59" s="62"/>
      <c r="F59" s="55"/>
      <c r="G59" s="34"/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113</v>
      </c>
      <c r="P59" s="34">
        <v>120</v>
      </c>
      <c r="Q59" s="34">
        <v>0</v>
      </c>
      <c r="R59" s="34">
        <v>0</v>
      </c>
      <c r="S59" s="34">
        <v>0</v>
      </c>
      <c r="T59" s="18"/>
      <c r="U59" s="18"/>
      <c r="V59" s="18"/>
      <c r="W59" s="18"/>
      <c r="X59" s="18"/>
      <c r="Y59" s="18"/>
      <c r="Z59" s="18"/>
    </row>
    <row r="60" spans="1:26" ht="15.75" customHeight="1">
      <c r="A60" s="47"/>
      <c r="B60" s="34"/>
      <c r="C60" s="60" t="s">
        <v>318</v>
      </c>
      <c r="D60" s="61"/>
      <c r="E60" s="62"/>
      <c r="F60" s="55"/>
      <c r="G60" s="34"/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113</v>
      </c>
      <c r="P60" s="34">
        <v>120</v>
      </c>
      <c r="Q60" s="34">
        <v>0</v>
      </c>
      <c r="R60" s="34">
        <v>0</v>
      </c>
      <c r="S60" s="34">
        <v>0</v>
      </c>
      <c r="T60" s="18"/>
      <c r="U60" s="18"/>
      <c r="V60" s="18"/>
      <c r="W60" s="18"/>
      <c r="X60" s="18"/>
      <c r="Y60" s="18"/>
      <c r="Z60" s="18"/>
    </row>
    <row r="61" spans="1:26" ht="15.75" customHeight="1">
      <c r="A61" s="47"/>
      <c r="B61" s="34"/>
      <c r="C61" s="60" t="s">
        <v>319</v>
      </c>
      <c r="D61" s="61"/>
      <c r="E61" s="62"/>
      <c r="F61" s="55"/>
      <c r="G61" s="34"/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113</v>
      </c>
      <c r="P61" s="34">
        <v>120</v>
      </c>
      <c r="Q61" s="34">
        <v>0</v>
      </c>
      <c r="R61" s="34">
        <v>0</v>
      </c>
      <c r="S61" s="34">
        <v>0</v>
      </c>
      <c r="T61" s="18"/>
      <c r="U61" s="18"/>
      <c r="V61" s="18"/>
      <c r="W61" s="18"/>
      <c r="X61" s="18"/>
      <c r="Y61" s="18"/>
      <c r="Z61" s="18"/>
    </row>
    <row r="62" spans="1:26" ht="15.75" customHeight="1">
      <c r="A62" s="50">
        <v>6</v>
      </c>
      <c r="B62" s="51" t="s">
        <v>320</v>
      </c>
      <c r="C62" s="31"/>
      <c r="D62" s="63">
        <v>1</v>
      </c>
      <c r="E62" s="64">
        <v>1682</v>
      </c>
      <c r="F62" s="54">
        <f>H62+I62+J62+K62+L62+M62+N62+O62+P62+Q62+R62+S62</f>
        <v>1682</v>
      </c>
      <c r="G62" s="30">
        <f>(F62/E62)*100%</f>
        <v>1</v>
      </c>
      <c r="H62" s="31">
        <v>137</v>
      </c>
      <c r="I62" s="31">
        <v>86</v>
      </c>
      <c r="J62" s="31">
        <v>125</v>
      </c>
      <c r="K62" s="31">
        <v>98</v>
      </c>
      <c r="L62" s="31">
        <v>90</v>
      </c>
      <c r="M62" s="31">
        <v>126</v>
      </c>
      <c r="N62" s="31">
        <v>205</v>
      </c>
      <c r="O62" s="31">
        <v>187</v>
      </c>
      <c r="P62" s="31">
        <v>180</v>
      </c>
      <c r="Q62" s="31">
        <v>190</v>
      </c>
      <c r="R62" s="31">
        <v>148</v>
      </c>
      <c r="S62" s="31">
        <v>110</v>
      </c>
      <c r="T62" s="66"/>
      <c r="U62" s="66"/>
      <c r="V62" s="66"/>
      <c r="W62" s="66"/>
      <c r="X62" s="66"/>
      <c r="Y62" s="66"/>
      <c r="Z62" s="66"/>
    </row>
    <row r="63" spans="1:26" ht="15.75" customHeight="1">
      <c r="A63" s="47"/>
      <c r="B63" s="34" t="s">
        <v>321</v>
      </c>
      <c r="C63" s="60"/>
      <c r="D63" s="61"/>
      <c r="E63" s="62"/>
      <c r="F63" s="55"/>
      <c r="G63" s="34"/>
      <c r="H63" s="34">
        <v>137</v>
      </c>
      <c r="I63" s="34">
        <v>86</v>
      </c>
      <c r="J63" s="34">
        <v>125</v>
      </c>
      <c r="K63" s="34">
        <v>98</v>
      </c>
      <c r="L63" s="34">
        <v>90</v>
      </c>
      <c r="M63" s="34">
        <v>126</v>
      </c>
      <c r="N63" s="34">
        <v>205</v>
      </c>
      <c r="O63" s="34">
        <v>187</v>
      </c>
      <c r="P63" s="34">
        <v>180</v>
      </c>
      <c r="Q63" s="34">
        <v>190</v>
      </c>
      <c r="R63" s="34">
        <v>148</v>
      </c>
      <c r="S63" s="34">
        <v>110</v>
      </c>
      <c r="T63" s="18"/>
      <c r="U63" s="18"/>
      <c r="V63" s="18"/>
      <c r="W63" s="18"/>
      <c r="X63" s="18"/>
      <c r="Y63" s="18"/>
      <c r="Z63" s="18"/>
    </row>
    <row r="64" spans="1:26" ht="15.75" customHeight="1">
      <c r="A64" s="47"/>
      <c r="B64" s="34" t="s">
        <v>322</v>
      </c>
      <c r="C64" s="60"/>
      <c r="D64" s="61"/>
      <c r="E64" s="62"/>
      <c r="F64" s="55"/>
      <c r="G64" s="34"/>
      <c r="H64" s="34">
        <v>137</v>
      </c>
      <c r="I64" s="34">
        <v>86</v>
      </c>
      <c r="J64" s="34">
        <v>125</v>
      </c>
      <c r="K64" s="34">
        <v>98</v>
      </c>
      <c r="L64" s="34">
        <v>90</v>
      </c>
      <c r="M64" s="34">
        <v>126</v>
      </c>
      <c r="N64" s="34">
        <v>205</v>
      </c>
      <c r="O64" s="34">
        <v>187</v>
      </c>
      <c r="P64" s="34">
        <v>180</v>
      </c>
      <c r="Q64" s="34">
        <v>190</v>
      </c>
      <c r="R64" s="34">
        <v>148</v>
      </c>
      <c r="S64" s="34">
        <v>110</v>
      </c>
      <c r="T64" s="18"/>
      <c r="U64" s="18"/>
      <c r="V64" s="18"/>
      <c r="W64" s="18"/>
      <c r="X64" s="18"/>
      <c r="Y64" s="18"/>
      <c r="Z64" s="18"/>
    </row>
    <row r="65" spans="1:26" ht="15.75" customHeight="1">
      <c r="A65" s="47"/>
      <c r="B65" s="34" t="s">
        <v>323</v>
      </c>
      <c r="C65" s="60"/>
      <c r="D65" s="61"/>
      <c r="E65" s="62"/>
      <c r="F65" s="55"/>
      <c r="G65" s="34"/>
      <c r="H65" s="34">
        <v>56</v>
      </c>
      <c r="I65" s="34">
        <v>44</v>
      </c>
      <c r="J65" s="34">
        <v>35</v>
      </c>
      <c r="K65" s="34">
        <v>62</v>
      </c>
      <c r="L65" s="34">
        <v>43</v>
      </c>
      <c r="M65" s="34">
        <v>31</v>
      </c>
      <c r="N65" s="34">
        <v>121</v>
      </c>
      <c r="O65" s="34">
        <v>160</v>
      </c>
      <c r="P65" s="34">
        <v>101</v>
      </c>
      <c r="Q65" s="34">
        <v>176</v>
      </c>
      <c r="R65" s="34">
        <v>104</v>
      </c>
      <c r="S65" s="34">
        <v>48</v>
      </c>
      <c r="T65" s="18"/>
      <c r="U65" s="18"/>
      <c r="V65" s="18"/>
      <c r="W65" s="18"/>
      <c r="X65" s="18"/>
      <c r="Y65" s="18"/>
      <c r="Z65" s="18"/>
    </row>
    <row r="66" spans="1:26" ht="15.75" customHeight="1">
      <c r="A66" s="47"/>
      <c r="B66" s="34" t="s">
        <v>324</v>
      </c>
      <c r="C66" s="60"/>
      <c r="D66" s="61"/>
      <c r="E66" s="62"/>
      <c r="F66" s="55"/>
      <c r="G66" s="34"/>
      <c r="H66" s="34">
        <v>56</v>
      </c>
      <c r="I66" s="34">
        <v>44</v>
      </c>
      <c r="J66" s="34">
        <v>35</v>
      </c>
      <c r="K66" s="34">
        <v>62</v>
      </c>
      <c r="L66" s="34">
        <v>43</v>
      </c>
      <c r="M66" s="34">
        <v>31</v>
      </c>
      <c r="N66" s="34">
        <v>121</v>
      </c>
      <c r="O66" s="34">
        <v>160</v>
      </c>
      <c r="P66" s="34">
        <v>101</v>
      </c>
      <c r="Q66" s="34">
        <v>176</v>
      </c>
      <c r="R66" s="34">
        <v>104</v>
      </c>
      <c r="S66" s="34">
        <v>48</v>
      </c>
      <c r="T66" s="18"/>
      <c r="U66" s="18"/>
      <c r="V66" s="18"/>
      <c r="W66" s="18"/>
      <c r="X66" s="18"/>
      <c r="Y66" s="18"/>
      <c r="Z66" s="18"/>
    </row>
    <row r="67" spans="1:26" ht="15.75" customHeight="1">
      <c r="A67" s="47"/>
      <c r="B67" s="34" t="s">
        <v>325</v>
      </c>
      <c r="C67" s="60"/>
      <c r="D67" s="61"/>
      <c r="E67" s="62"/>
      <c r="F67" s="55"/>
      <c r="G67" s="34" t="s">
        <v>197</v>
      </c>
      <c r="H67" s="34">
        <v>137</v>
      </c>
      <c r="I67" s="34">
        <v>86</v>
      </c>
      <c r="J67" s="34">
        <v>125</v>
      </c>
      <c r="K67" s="34">
        <v>98</v>
      </c>
      <c r="L67" s="34">
        <v>90</v>
      </c>
      <c r="M67" s="34">
        <v>126</v>
      </c>
      <c r="N67" s="34">
        <v>205</v>
      </c>
      <c r="O67" s="34">
        <v>187</v>
      </c>
      <c r="P67" s="34">
        <v>180</v>
      </c>
      <c r="Q67" s="34">
        <v>190</v>
      </c>
      <c r="R67" s="34">
        <v>148</v>
      </c>
      <c r="S67" s="34">
        <v>110</v>
      </c>
      <c r="T67" s="18"/>
      <c r="U67" s="18"/>
      <c r="V67" s="18"/>
      <c r="W67" s="18"/>
      <c r="X67" s="18"/>
      <c r="Y67" s="18"/>
      <c r="Z67" s="18"/>
    </row>
    <row r="68" spans="1:26" ht="15.75" customHeight="1">
      <c r="A68" s="47"/>
      <c r="B68" s="34" t="s">
        <v>326</v>
      </c>
      <c r="C68" s="60"/>
      <c r="D68" s="68"/>
      <c r="E68" s="62"/>
      <c r="F68" s="55"/>
      <c r="G68" s="34"/>
      <c r="H68" s="34">
        <v>137</v>
      </c>
      <c r="I68" s="34">
        <v>86</v>
      </c>
      <c r="J68" s="34">
        <v>125</v>
      </c>
      <c r="K68" s="34">
        <v>98</v>
      </c>
      <c r="L68" s="34">
        <v>90</v>
      </c>
      <c r="M68" s="34">
        <v>126</v>
      </c>
      <c r="N68" s="34">
        <v>205</v>
      </c>
      <c r="O68" s="34">
        <v>187</v>
      </c>
      <c r="P68" s="34">
        <v>180</v>
      </c>
      <c r="Q68" s="34">
        <v>190</v>
      </c>
      <c r="R68" s="34">
        <v>148</v>
      </c>
      <c r="S68" s="34">
        <v>110</v>
      </c>
      <c r="T68" s="18"/>
      <c r="U68" s="18"/>
      <c r="V68" s="18"/>
      <c r="W68" s="18"/>
      <c r="X68" s="18"/>
      <c r="Y68" s="18"/>
      <c r="Z68" s="18"/>
    </row>
    <row r="69" spans="1:26" ht="15.75" customHeight="1">
      <c r="A69" s="47"/>
      <c r="B69" s="34" t="s">
        <v>327</v>
      </c>
      <c r="C69" s="34"/>
      <c r="D69" s="61"/>
      <c r="E69" s="47"/>
      <c r="F69" s="55"/>
      <c r="G69" s="34"/>
      <c r="H69" s="34">
        <v>2</v>
      </c>
      <c r="I69" s="34">
        <v>8</v>
      </c>
      <c r="J69" s="34">
        <v>4</v>
      </c>
      <c r="K69" s="34">
        <v>10</v>
      </c>
      <c r="L69" s="34">
        <v>7</v>
      </c>
      <c r="M69" s="34">
        <v>5</v>
      </c>
      <c r="N69" s="34">
        <v>11</v>
      </c>
      <c r="O69" s="34">
        <v>2</v>
      </c>
      <c r="P69" s="34">
        <v>13</v>
      </c>
      <c r="Q69" s="34">
        <v>0</v>
      </c>
      <c r="R69" s="34">
        <v>4</v>
      </c>
      <c r="S69" s="34">
        <v>2</v>
      </c>
      <c r="T69" s="18"/>
      <c r="U69" s="18"/>
      <c r="V69" s="18"/>
      <c r="W69" s="18"/>
      <c r="X69" s="18"/>
      <c r="Y69" s="18"/>
      <c r="Z69" s="18"/>
    </row>
    <row r="70" spans="1:26" ht="15.75" customHeight="1">
      <c r="A70" s="50">
        <v>7</v>
      </c>
      <c r="B70" s="51" t="s">
        <v>328</v>
      </c>
      <c r="C70" s="69"/>
      <c r="D70" s="59">
        <v>1</v>
      </c>
      <c r="E70" s="70">
        <v>677</v>
      </c>
      <c r="F70" s="54">
        <v>677</v>
      </c>
      <c r="G70" s="30">
        <f>(F70/E70)*100%</f>
        <v>1</v>
      </c>
      <c r="H70" s="31">
        <v>45</v>
      </c>
      <c r="I70" s="31">
        <v>35</v>
      </c>
      <c r="J70" s="31">
        <v>35</v>
      </c>
      <c r="K70" s="31">
        <v>54</v>
      </c>
      <c r="L70" s="31">
        <v>45</v>
      </c>
      <c r="M70" s="31">
        <v>56</v>
      </c>
      <c r="N70" s="31">
        <v>49</v>
      </c>
      <c r="O70" s="31">
        <v>74</v>
      </c>
      <c r="P70" s="31">
        <v>39</v>
      </c>
      <c r="Q70" s="31">
        <v>85</v>
      </c>
      <c r="R70" s="31">
        <v>70</v>
      </c>
      <c r="S70" s="31">
        <v>90</v>
      </c>
      <c r="T70" s="66"/>
      <c r="U70" s="66"/>
      <c r="V70" s="66"/>
      <c r="W70" s="66"/>
      <c r="X70" s="66"/>
      <c r="Y70" s="66"/>
      <c r="Z70" s="66"/>
    </row>
    <row r="71" spans="1:26" ht="15.75" customHeight="1">
      <c r="A71" s="47"/>
      <c r="B71" s="34" t="s">
        <v>329</v>
      </c>
      <c r="C71" s="60"/>
      <c r="D71" s="61"/>
      <c r="E71" s="62"/>
      <c r="F71" s="55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18"/>
      <c r="U71" s="18"/>
      <c r="V71" s="18"/>
      <c r="W71" s="18"/>
      <c r="X71" s="18"/>
      <c r="Y71" s="18"/>
      <c r="Z71" s="18"/>
    </row>
    <row r="72" spans="1:26" ht="15.75" customHeight="1">
      <c r="A72" s="47"/>
      <c r="B72" s="34"/>
      <c r="C72" s="60" t="s">
        <v>330</v>
      </c>
      <c r="D72" s="71"/>
      <c r="E72" s="71"/>
      <c r="F72" s="55"/>
      <c r="G72" s="34"/>
      <c r="H72" s="34">
        <v>13</v>
      </c>
      <c r="I72" s="34">
        <v>17</v>
      </c>
      <c r="J72" s="34">
        <v>22</v>
      </c>
      <c r="K72" s="34">
        <v>37</v>
      </c>
      <c r="L72" s="34">
        <v>26</v>
      </c>
      <c r="M72" s="34">
        <v>6</v>
      </c>
      <c r="N72" s="34">
        <v>7</v>
      </c>
      <c r="O72" s="34">
        <v>32</v>
      </c>
      <c r="P72" s="34">
        <v>5</v>
      </c>
      <c r="Q72" s="34">
        <v>25</v>
      </c>
      <c r="R72" s="34">
        <v>15</v>
      </c>
      <c r="S72" s="34">
        <v>53</v>
      </c>
      <c r="T72" s="18"/>
      <c r="U72" s="18"/>
      <c r="V72" s="18"/>
      <c r="W72" s="18"/>
      <c r="X72" s="18"/>
      <c r="Y72" s="18"/>
      <c r="Z72" s="18"/>
    </row>
    <row r="73" spans="1:26" ht="15.75" customHeight="1">
      <c r="A73" s="47"/>
      <c r="B73" s="34"/>
      <c r="C73" s="60" t="s">
        <v>331</v>
      </c>
      <c r="D73" s="71"/>
      <c r="E73" s="71"/>
      <c r="F73" s="55"/>
      <c r="G73" s="34"/>
      <c r="H73" s="34">
        <v>8</v>
      </c>
      <c r="I73" s="34">
        <v>7</v>
      </c>
      <c r="J73" s="34">
        <v>10</v>
      </c>
      <c r="K73" s="34">
        <v>20</v>
      </c>
      <c r="L73" s="34">
        <v>6</v>
      </c>
      <c r="M73" s="34">
        <v>2</v>
      </c>
      <c r="N73" s="34">
        <v>3</v>
      </c>
      <c r="O73" s="34">
        <v>4</v>
      </c>
      <c r="P73" s="34">
        <v>3</v>
      </c>
      <c r="Q73" s="34">
        <v>5</v>
      </c>
      <c r="R73" s="34">
        <v>3</v>
      </c>
      <c r="S73" s="34">
        <v>6</v>
      </c>
      <c r="T73" s="18"/>
      <c r="U73" s="18"/>
      <c r="V73" s="18"/>
      <c r="W73" s="18"/>
      <c r="X73" s="18"/>
      <c r="Y73" s="18"/>
      <c r="Z73" s="18"/>
    </row>
    <row r="74" spans="1:26" ht="15.75" customHeight="1">
      <c r="A74" s="47"/>
      <c r="B74" s="34"/>
      <c r="C74" s="60" t="s">
        <v>332</v>
      </c>
      <c r="D74" s="61"/>
      <c r="E74" s="61"/>
      <c r="F74" s="55"/>
      <c r="G74" s="34"/>
      <c r="H74" s="34">
        <v>4</v>
      </c>
      <c r="I74" s="34">
        <v>4</v>
      </c>
      <c r="J74" s="34">
        <v>4</v>
      </c>
      <c r="K74" s="34">
        <v>13</v>
      </c>
      <c r="L74" s="34">
        <v>6</v>
      </c>
      <c r="M74" s="34">
        <v>5</v>
      </c>
      <c r="N74" s="34">
        <v>2</v>
      </c>
      <c r="O74" s="34">
        <v>20</v>
      </c>
      <c r="P74" s="34">
        <v>2</v>
      </c>
      <c r="Q74" s="34">
        <v>2</v>
      </c>
      <c r="R74" s="34">
        <v>8</v>
      </c>
      <c r="S74" s="34">
        <v>10</v>
      </c>
      <c r="T74" s="18"/>
      <c r="U74" s="18"/>
      <c r="V74" s="18"/>
      <c r="W74" s="18"/>
      <c r="X74" s="18"/>
      <c r="Y74" s="18"/>
      <c r="Z74" s="18"/>
    </row>
    <row r="75" spans="1:26" ht="15.75" customHeight="1">
      <c r="A75" s="47"/>
      <c r="B75" s="34"/>
      <c r="C75" s="60" t="s">
        <v>333</v>
      </c>
      <c r="D75" s="72"/>
      <c r="E75" s="72"/>
      <c r="F75" s="55"/>
      <c r="G75" s="34"/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4</v>
      </c>
      <c r="N75" s="34">
        <v>0</v>
      </c>
      <c r="O75" s="34">
        <v>0</v>
      </c>
      <c r="P75" s="34">
        <v>2</v>
      </c>
      <c r="Q75" s="34">
        <v>1</v>
      </c>
      <c r="R75" s="34">
        <v>0</v>
      </c>
      <c r="S75" s="34">
        <v>2</v>
      </c>
      <c r="T75" s="18"/>
      <c r="U75" s="18"/>
      <c r="V75" s="18"/>
      <c r="W75" s="18"/>
      <c r="X75" s="18"/>
      <c r="Y75" s="18"/>
      <c r="Z75" s="18"/>
    </row>
    <row r="76" spans="1:26" ht="15.75" customHeight="1">
      <c r="A76" s="50">
        <v>8</v>
      </c>
      <c r="B76" s="51" t="s">
        <v>334</v>
      </c>
      <c r="C76" s="31"/>
      <c r="D76" s="63">
        <v>1</v>
      </c>
      <c r="E76" s="53">
        <v>747</v>
      </c>
      <c r="F76" s="54">
        <f>H76+I76+J76+K76+L76+M76+N76+O76+P76+Q76+R76+S76</f>
        <v>747</v>
      </c>
      <c r="G76" s="30">
        <f>(F76/E76)*100%</f>
        <v>1</v>
      </c>
      <c r="H76" s="31">
        <v>181</v>
      </c>
      <c r="I76" s="31">
        <v>118</v>
      </c>
      <c r="J76" s="31">
        <v>65</v>
      </c>
      <c r="K76" s="31">
        <v>47</v>
      </c>
      <c r="L76" s="31">
        <v>55</v>
      </c>
      <c r="M76" s="31">
        <v>52</v>
      </c>
      <c r="N76" s="31">
        <v>70</v>
      </c>
      <c r="O76" s="31">
        <v>44</v>
      </c>
      <c r="P76" s="31">
        <v>40</v>
      </c>
      <c r="Q76" s="31">
        <v>30</v>
      </c>
      <c r="R76" s="31">
        <v>29</v>
      </c>
      <c r="S76" s="31">
        <v>16</v>
      </c>
      <c r="T76" s="66"/>
      <c r="U76" s="66"/>
      <c r="V76" s="66"/>
      <c r="W76" s="66"/>
      <c r="X76" s="66"/>
      <c r="Y76" s="66"/>
      <c r="Z76" s="66"/>
    </row>
    <row r="77" spans="1:26" ht="15.75" customHeight="1">
      <c r="A77" s="47"/>
      <c r="B77" s="34" t="s">
        <v>335</v>
      </c>
      <c r="C77" s="60"/>
      <c r="D77" s="73"/>
      <c r="E77" s="73"/>
      <c r="F77" s="55"/>
      <c r="G77" s="58"/>
      <c r="H77" s="34">
        <v>181</v>
      </c>
      <c r="I77" s="34">
        <v>118</v>
      </c>
      <c r="J77" s="34">
        <v>65</v>
      </c>
      <c r="K77" s="34">
        <v>47</v>
      </c>
      <c r="L77" s="34">
        <v>55</v>
      </c>
      <c r="M77" s="34">
        <v>52</v>
      </c>
      <c r="N77" s="34">
        <v>70</v>
      </c>
      <c r="O77" s="34">
        <v>44</v>
      </c>
      <c r="P77" s="34">
        <v>40</v>
      </c>
      <c r="Q77" s="34">
        <v>30</v>
      </c>
      <c r="R77" s="34">
        <v>29</v>
      </c>
      <c r="S77" s="34">
        <v>16</v>
      </c>
      <c r="T77" s="18"/>
      <c r="U77" s="18"/>
      <c r="V77" s="18"/>
      <c r="W77" s="18"/>
      <c r="X77" s="18"/>
      <c r="Y77" s="18"/>
      <c r="Z77" s="18"/>
    </row>
    <row r="78" spans="1:26" ht="15.75" customHeight="1">
      <c r="A78" s="47"/>
      <c r="B78" s="34" t="s">
        <v>336</v>
      </c>
      <c r="C78" s="60"/>
      <c r="D78" s="73"/>
      <c r="E78" s="73"/>
      <c r="F78" s="55"/>
      <c r="G78" s="34"/>
      <c r="H78" s="34">
        <v>181</v>
      </c>
      <c r="I78" s="34">
        <v>118</v>
      </c>
      <c r="J78" s="34">
        <v>65</v>
      </c>
      <c r="K78" s="34">
        <v>47</v>
      </c>
      <c r="L78" s="34">
        <v>55</v>
      </c>
      <c r="M78" s="34">
        <v>52</v>
      </c>
      <c r="N78" s="34">
        <v>70</v>
      </c>
      <c r="O78" s="34">
        <v>44</v>
      </c>
      <c r="P78" s="34">
        <v>40</v>
      </c>
      <c r="Q78" s="34">
        <v>30</v>
      </c>
      <c r="R78" s="34">
        <v>29</v>
      </c>
      <c r="S78" s="34">
        <v>16</v>
      </c>
      <c r="T78" s="18"/>
      <c r="U78" s="18"/>
      <c r="V78" s="18"/>
      <c r="W78" s="18"/>
      <c r="X78" s="18"/>
      <c r="Y78" s="18"/>
      <c r="Z78" s="18"/>
    </row>
    <row r="79" spans="1:26" ht="15.75" customHeight="1">
      <c r="A79" s="47"/>
      <c r="B79" s="34" t="s">
        <v>337</v>
      </c>
      <c r="C79" s="60"/>
      <c r="D79" s="73"/>
      <c r="E79" s="73"/>
      <c r="F79" s="55"/>
      <c r="G79" s="34"/>
      <c r="H79" s="34">
        <v>181</v>
      </c>
      <c r="I79" s="34">
        <v>118</v>
      </c>
      <c r="J79" s="34">
        <v>65</v>
      </c>
      <c r="K79" s="34">
        <v>47</v>
      </c>
      <c r="L79" s="34">
        <v>55</v>
      </c>
      <c r="M79" s="34">
        <v>52</v>
      </c>
      <c r="N79" s="34">
        <v>70</v>
      </c>
      <c r="O79" s="34">
        <v>44</v>
      </c>
      <c r="P79" s="34">
        <v>40</v>
      </c>
      <c r="Q79" s="34">
        <v>30</v>
      </c>
      <c r="R79" s="34">
        <v>29</v>
      </c>
      <c r="S79" s="34">
        <v>16</v>
      </c>
      <c r="T79" s="18"/>
      <c r="U79" s="18"/>
      <c r="V79" s="18"/>
      <c r="W79" s="18"/>
      <c r="X79" s="18"/>
      <c r="Y79" s="18"/>
      <c r="Z79" s="18"/>
    </row>
    <row r="80" spans="1:26" ht="15.75" customHeight="1">
      <c r="A80" s="47"/>
      <c r="B80" s="34" t="s">
        <v>338</v>
      </c>
      <c r="C80" s="60"/>
      <c r="D80" s="73"/>
      <c r="E80" s="73"/>
      <c r="F80" s="55"/>
      <c r="G80" s="34"/>
      <c r="H80" s="34">
        <v>103</v>
      </c>
      <c r="I80" s="34">
        <v>100</v>
      </c>
      <c r="J80" s="34">
        <v>45</v>
      </c>
      <c r="K80" s="34">
        <v>35</v>
      </c>
      <c r="L80" s="34">
        <v>55</v>
      </c>
      <c r="M80" s="34">
        <v>49</v>
      </c>
      <c r="N80" s="34">
        <v>63</v>
      </c>
      <c r="O80" s="34">
        <v>32</v>
      </c>
      <c r="P80" s="34">
        <v>39</v>
      </c>
      <c r="Q80" s="34">
        <v>26</v>
      </c>
      <c r="R80" s="34">
        <v>22</v>
      </c>
      <c r="S80" s="34">
        <v>15</v>
      </c>
      <c r="T80" s="18"/>
      <c r="U80" s="18"/>
      <c r="V80" s="18"/>
      <c r="W80" s="18"/>
      <c r="X80" s="18"/>
      <c r="Y80" s="18"/>
      <c r="Z80" s="18"/>
    </row>
    <row r="81" spans="1:26" ht="15.75" customHeight="1">
      <c r="A81" s="47"/>
      <c r="B81" s="34" t="s">
        <v>339</v>
      </c>
      <c r="C81" s="60"/>
      <c r="D81" s="73"/>
      <c r="E81" s="73"/>
      <c r="F81" s="55"/>
      <c r="G81" s="34"/>
      <c r="H81" s="34">
        <v>181</v>
      </c>
      <c r="I81" s="34">
        <v>118</v>
      </c>
      <c r="J81" s="34">
        <v>65</v>
      </c>
      <c r="K81" s="34">
        <v>47</v>
      </c>
      <c r="L81" s="34">
        <v>55</v>
      </c>
      <c r="M81" s="34">
        <v>52</v>
      </c>
      <c r="N81" s="34">
        <v>70</v>
      </c>
      <c r="O81" s="34">
        <v>44</v>
      </c>
      <c r="P81" s="34">
        <v>40</v>
      </c>
      <c r="Q81" s="34">
        <v>30</v>
      </c>
      <c r="R81" s="34">
        <v>29</v>
      </c>
      <c r="S81" s="34">
        <v>16</v>
      </c>
      <c r="T81" s="18"/>
      <c r="U81" s="18"/>
      <c r="V81" s="18"/>
      <c r="W81" s="18"/>
      <c r="X81" s="18"/>
      <c r="Y81" s="18"/>
      <c r="Z81" s="18"/>
    </row>
    <row r="82" spans="1:26" ht="15.75" customHeight="1">
      <c r="A82" s="50">
        <v>9</v>
      </c>
      <c r="B82" s="51" t="s">
        <v>340</v>
      </c>
      <c r="C82" s="31"/>
      <c r="D82" s="63">
        <v>1</v>
      </c>
      <c r="E82" s="53">
        <v>355</v>
      </c>
      <c r="F82" s="54">
        <f>SUM(H82:S82)</f>
        <v>355</v>
      </c>
      <c r="G82" s="30">
        <f>(F82/E82)*100%</f>
        <v>1</v>
      </c>
      <c r="H82" s="31">
        <v>85</v>
      </c>
      <c r="I82" s="31">
        <v>71</v>
      </c>
      <c r="J82" s="31">
        <v>60</v>
      </c>
      <c r="K82" s="31">
        <v>31</v>
      </c>
      <c r="L82" s="31">
        <v>30</v>
      </c>
      <c r="M82" s="31">
        <v>9</v>
      </c>
      <c r="N82" s="31">
        <v>12</v>
      </c>
      <c r="O82" s="31">
        <v>13</v>
      </c>
      <c r="P82" s="31">
        <v>7</v>
      </c>
      <c r="Q82" s="31">
        <v>9</v>
      </c>
      <c r="R82" s="31">
        <v>14</v>
      </c>
      <c r="S82" s="31">
        <v>14</v>
      </c>
      <c r="T82" s="66"/>
      <c r="U82" s="66"/>
      <c r="V82" s="66"/>
      <c r="W82" s="66"/>
      <c r="X82" s="66"/>
      <c r="Y82" s="66"/>
      <c r="Z82" s="66"/>
    </row>
    <row r="83" spans="1:26" ht="15.75" customHeight="1">
      <c r="A83" s="47"/>
      <c r="B83" s="34" t="s">
        <v>341</v>
      </c>
      <c r="C83" s="60"/>
      <c r="D83" s="73"/>
      <c r="E83" s="73"/>
      <c r="F83" s="55"/>
      <c r="G83" s="34"/>
      <c r="H83" s="34">
        <v>85</v>
      </c>
      <c r="I83" s="34">
        <v>71</v>
      </c>
      <c r="J83" s="34">
        <v>60</v>
      </c>
      <c r="K83" s="34">
        <v>31</v>
      </c>
      <c r="L83" s="34">
        <v>30</v>
      </c>
      <c r="M83" s="34">
        <v>9</v>
      </c>
      <c r="N83" s="34">
        <v>12</v>
      </c>
      <c r="O83" s="34">
        <v>13</v>
      </c>
      <c r="P83" s="34">
        <v>7</v>
      </c>
      <c r="Q83" s="35">
        <v>9</v>
      </c>
      <c r="R83" s="34">
        <v>14</v>
      </c>
      <c r="S83" s="34">
        <v>14</v>
      </c>
      <c r="T83" s="18"/>
      <c r="U83" s="18"/>
      <c r="V83" s="18"/>
      <c r="W83" s="18"/>
      <c r="X83" s="18"/>
      <c r="Y83" s="18"/>
      <c r="Z83" s="18"/>
    </row>
    <row r="84" spans="1:26" ht="15.75" customHeight="1">
      <c r="A84" s="47"/>
      <c r="B84" s="34" t="s">
        <v>338</v>
      </c>
      <c r="C84" s="60"/>
      <c r="D84" s="73"/>
      <c r="E84" s="73"/>
      <c r="F84" s="55"/>
      <c r="G84" s="34"/>
      <c r="H84" s="34">
        <v>85</v>
      </c>
      <c r="I84" s="34">
        <v>71</v>
      </c>
      <c r="J84" s="34">
        <v>60</v>
      </c>
      <c r="K84" s="34">
        <v>31</v>
      </c>
      <c r="L84" s="34">
        <v>30</v>
      </c>
      <c r="M84" s="34">
        <v>9</v>
      </c>
      <c r="N84" s="34">
        <v>12</v>
      </c>
      <c r="O84" s="34">
        <v>13</v>
      </c>
      <c r="P84" s="34">
        <v>7</v>
      </c>
      <c r="Q84" s="34">
        <v>9</v>
      </c>
      <c r="R84" s="34">
        <v>14</v>
      </c>
      <c r="S84" s="34">
        <v>14</v>
      </c>
      <c r="T84" s="18"/>
      <c r="U84" s="18"/>
      <c r="V84" s="18"/>
      <c r="W84" s="18"/>
      <c r="X84" s="18"/>
      <c r="Y84" s="18"/>
      <c r="Z84" s="18"/>
    </row>
    <row r="85" spans="1:26" ht="15.75" customHeight="1">
      <c r="A85" s="47"/>
      <c r="B85" s="34" t="s">
        <v>342</v>
      </c>
      <c r="C85" s="60"/>
      <c r="D85" s="73"/>
      <c r="E85" s="73"/>
      <c r="F85" s="55"/>
      <c r="G85" s="34"/>
      <c r="H85" s="34">
        <v>85</v>
      </c>
      <c r="I85" s="34">
        <v>71</v>
      </c>
      <c r="J85" s="34">
        <v>60</v>
      </c>
      <c r="K85" s="34">
        <v>31</v>
      </c>
      <c r="L85" s="34">
        <v>30</v>
      </c>
      <c r="M85" s="34">
        <v>9</v>
      </c>
      <c r="N85" s="34">
        <v>12</v>
      </c>
      <c r="O85" s="34">
        <v>13</v>
      </c>
      <c r="P85" s="34">
        <v>7</v>
      </c>
      <c r="Q85" s="34">
        <v>9</v>
      </c>
      <c r="R85" s="34">
        <v>14</v>
      </c>
      <c r="S85" s="34">
        <v>14</v>
      </c>
      <c r="T85" s="18"/>
      <c r="U85" s="18"/>
      <c r="V85" s="18"/>
      <c r="W85" s="18"/>
      <c r="X85" s="18"/>
      <c r="Y85" s="18"/>
      <c r="Z85" s="18"/>
    </row>
    <row r="86" spans="1:26" ht="15.75" customHeight="1">
      <c r="A86" s="47"/>
      <c r="B86" s="34" t="s">
        <v>343</v>
      </c>
      <c r="C86" s="60"/>
      <c r="D86" s="73"/>
      <c r="E86" s="73"/>
      <c r="F86" s="55"/>
      <c r="G86" s="34"/>
      <c r="H86" s="34">
        <v>85</v>
      </c>
      <c r="I86" s="34">
        <v>71</v>
      </c>
      <c r="J86" s="34">
        <v>60</v>
      </c>
      <c r="K86" s="34">
        <v>31</v>
      </c>
      <c r="L86" s="34">
        <v>30</v>
      </c>
      <c r="M86" s="34">
        <v>9</v>
      </c>
      <c r="N86" s="34">
        <v>12</v>
      </c>
      <c r="O86" s="34">
        <v>13</v>
      </c>
      <c r="P86" s="34">
        <v>7</v>
      </c>
      <c r="Q86" s="34">
        <v>9</v>
      </c>
      <c r="R86" s="34">
        <v>14</v>
      </c>
      <c r="S86" s="34">
        <v>14</v>
      </c>
      <c r="T86" s="18"/>
      <c r="U86" s="18"/>
      <c r="V86" s="18"/>
      <c r="W86" s="18"/>
      <c r="X86" s="18"/>
      <c r="Y86" s="18"/>
      <c r="Z86" s="18"/>
    </row>
    <row r="87" spans="1:26" ht="15.75" customHeight="1">
      <c r="A87" s="47"/>
      <c r="B87" s="34" t="s">
        <v>344</v>
      </c>
      <c r="C87" s="60"/>
      <c r="D87" s="61"/>
      <c r="E87" s="62"/>
      <c r="F87" s="55"/>
      <c r="G87" s="34"/>
      <c r="H87" s="34">
        <v>85</v>
      </c>
      <c r="I87" s="34">
        <v>71</v>
      </c>
      <c r="J87" s="34">
        <v>60</v>
      </c>
      <c r="K87" s="34">
        <v>31</v>
      </c>
      <c r="L87" s="34">
        <v>30</v>
      </c>
      <c r="M87" s="34">
        <v>9</v>
      </c>
      <c r="N87" s="34">
        <v>12</v>
      </c>
      <c r="O87" s="34">
        <v>13</v>
      </c>
      <c r="P87" s="34">
        <v>7</v>
      </c>
      <c r="Q87" s="34">
        <v>9</v>
      </c>
      <c r="R87" s="34">
        <v>14</v>
      </c>
      <c r="S87" s="34">
        <v>14</v>
      </c>
      <c r="T87" s="18"/>
      <c r="U87" s="18"/>
      <c r="V87" s="18"/>
      <c r="W87" s="18"/>
      <c r="X87" s="18"/>
      <c r="Y87" s="18"/>
      <c r="Z87" s="18"/>
    </row>
    <row r="88" spans="1:26" ht="15.75" customHeight="1">
      <c r="A88" s="47"/>
      <c r="B88" s="34" t="s">
        <v>345</v>
      </c>
      <c r="C88" s="60"/>
      <c r="D88" s="61"/>
      <c r="E88" s="62"/>
      <c r="F88" s="55"/>
      <c r="G88" s="34"/>
      <c r="H88" s="34">
        <v>85</v>
      </c>
      <c r="I88" s="34">
        <v>71</v>
      </c>
      <c r="J88" s="34">
        <v>60</v>
      </c>
      <c r="K88" s="34">
        <v>31</v>
      </c>
      <c r="L88" s="34">
        <v>30</v>
      </c>
      <c r="M88" s="34">
        <v>9</v>
      </c>
      <c r="N88" s="34">
        <v>12</v>
      </c>
      <c r="O88" s="34">
        <v>13</v>
      </c>
      <c r="P88" s="34">
        <v>7</v>
      </c>
      <c r="Q88" s="34">
        <v>9</v>
      </c>
      <c r="R88" s="34">
        <v>14</v>
      </c>
      <c r="S88" s="34">
        <v>14</v>
      </c>
      <c r="T88" s="18"/>
      <c r="U88" s="18"/>
      <c r="V88" s="18"/>
      <c r="W88" s="18"/>
      <c r="X88" s="18"/>
      <c r="Y88" s="18"/>
      <c r="Z88" s="18"/>
    </row>
    <row r="89" spans="1:26" ht="15.75" customHeight="1">
      <c r="A89" s="47"/>
      <c r="B89" s="34" t="s">
        <v>346</v>
      </c>
      <c r="C89" s="60"/>
      <c r="D89" s="72"/>
      <c r="E89" s="62"/>
      <c r="F89" s="55"/>
      <c r="G89" s="34"/>
      <c r="H89" s="34">
        <v>85</v>
      </c>
      <c r="I89" s="34">
        <v>71</v>
      </c>
      <c r="J89" s="34">
        <v>60</v>
      </c>
      <c r="K89" s="34">
        <v>31</v>
      </c>
      <c r="L89" s="34">
        <v>30</v>
      </c>
      <c r="M89" s="34">
        <v>9</v>
      </c>
      <c r="N89" s="34">
        <v>12</v>
      </c>
      <c r="O89" s="34">
        <v>13</v>
      </c>
      <c r="P89" s="34">
        <v>7</v>
      </c>
      <c r="Q89" s="34">
        <v>9</v>
      </c>
      <c r="R89" s="34">
        <v>14</v>
      </c>
      <c r="S89" s="34">
        <v>14</v>
      </c>
      <c r="T89" s="18"/>
      <c r="U89" s="18"/>
      <c r="V89" s="18"/>
      <c r="W89" s="18"/>
      <c r="X89" s="18"/>
      <c r="Y89" s="18"/>
      <c r="Z89" s="18"/>
    </row>
    <row r="90" spans="1:26" ht="30" customHeight="1">
      <c r="A90" s="50">
        <v>10</v>
      </c>
      <c r="B90" s="207" t="s">
        <v>347</v>
      </c>
      <c r="C90" s="192"/>
      <c r="D90" s="63">
        <v>1</v>
      </c>
      <c r="E90" s="53">
        <v>34</v>
      </c>
      <c r="F90" s="54">
        <f>H90+I90+J90+K90+L90+M90+N90+O90+P90+Q90+R90+S90</f>
        <v>34</v>
      </c>
      <c r="G90" s="30">
        <f>(F90/E90)*100%</f>
        <v>1</v>
      </c>
      <c r="H90" s="31">
        <v>2</v>
      </c>
      <c r="I90" s="31">
        <v>2</v>
      </c>
      <c r="J90" s="31">
        <v>4</v>
      </c>
      <c r="K90" s="31">
        <v>3</v>
      </c>
      <c r="L90" s="31">
        <v>2</v>
      </c>
      <c r="M90" s="31">
        <v>5</v>
      </c>
      <c r="N90" s="31">
        <v>5</v>
      </c>
      <c r="O90" s="31">
        <v>2</v>
      </c>
      <c r="P90" s="31">
        <v>4</v>
      </c>
      <c r="Q90" s="31">
        <v>3</v>
      </c>
      <c r="R90" s="31">
        <v>2</v>
      </c>
      <c r="S90" s="31">
        <v>0</v>
      </c>
      <c r="T90" s="66"/>
      <c r="U90" s="66"/>
      <c r="V90" s="66"/>
      <c r="W90" s="66"/>
      <c r="X90" s="66"/>
      <c r="Y90" s="66"/>
      <c r="Z90" s="66"/>
    </row>
    <row r="91" spans="1:26" ht="15.75" customHeight="1">
      <c r="A91" s="47"/>
      <c r="B91" s="34" t="s">
        <v>348</v>
      </c>
      <c r="C91" s="60"/>
      <c r="D91" s="73"/>
      <c r="E91" s="62"/>
      <c r="F91" s="55"/>
      <c r="G91" s="24"/>
      <c r="H91" s="34">
        <v>2</v>
      </c>
      <c r="I91" s="34">
        <v>2</v>
      </c>
      <c r="J91" s="34">
        <v>4</v>
      </c>
      <c r="K91" s="34">
        <v>3</v>
      </c>
      <c r="L91" s="34">
        <v>2</v>
      </c>
      <c r="M91" s="34">
        <v>5</v>
      </c>
      <c r="N91" s="34">
        <v>5</v>
      </c>
      <c r="O91" s="34">
        <v>2</v>
      </c>
      <c r="P91" s="34">
        <v>4</v>
      </c>
      <c r="Q91" s="34">
        <v>3</v>
      </c>
      <c r="R91" s="34">
        <v>2</v>
      </c>
      <c r="S91" s="34">
        <v>0</v>
      </c>
      <c r="T91" s="18"/>
      <c r="U91" s="18"/>
      <c r="V91" s="18"/>
      <c r="W91" s="18"/>
      <c r="X91" s="18"/>
      <c r="Y91" s="18"/>
      <c r="Z91" s="18"/>
    </row>
    <row r="92" spans="1:26" ht="30" customHeight="1">
      <c r="A92" s="74"/>
      <c r="B92" s="201" t="s">
        <v>349</v>
      </c>
      <c r="C92" s="192"/>
      <c r="D92" s="71"/>
      <c r="E92" s="75"/>
      <c r="F92" s="55"/>
      <c r="G92" s="24"/>
      <c r="H92" s="74">
        <v>2</v>
      </c>
      <c r="I92" s="74">
        <v>2</v>
      </c>
      <c r="J92" s="74">
        <v>4</v>
      </c>
      <c r="K92" s="74">
        <v>3</v>
      </c>
      <c r="L92" s="74">
        <v>2</v>
      </c>
      <c r="M92" s="74">
        <v>5</v>
      </c>
      <c r="N92" s="74">
        <v>5</v>
      </c>
      <c r="O92" s="74">
        <v>2</v>
      </c>
      <c r="P92" s="74">
        <v>4</v>
      </c>
      <c r="Q92" s="74">
        <v>3</v>
      </c>
      <c r="R92" s="74">
        <v>2</v>
      </c>
      <c r="S92" s="74">
        <v>0</v>
      </c>
      <c r="T92" s="79"/>
      <c r="U92" s="79"/>
      <c r="V92" s="79"/>
      <c r="W92" s="79"/>
      <c r="X92" s="79"/>
      <c r="Y92" s="79"/>
      <c r="Z92" s="79"/>
    </row>
    <row r="93" spans="1:26" ht="15.75" customHeight="1">
      <c r="A93" s="47"/>
      <c r="B93" s="34" t="s">
        <v>350</v>
      </c>
      <c r="C93" s="60"/>
      <c r="D93" s="72"/>
      <c r="E93" s="62"/>
      <c r="F93" s="55"/>
      <c r="G93" s="24"/>
      <c r="H93" s="34">
        <v>2</v>
      </c>
      <c r="I93" s="34">
        <v>2</v>
      </c>
      <c r="J93" s="34">
        <v>4</v>
      </c>
      <c r="K93" s="34">
        <v>3</v>
      </c>
      <c r="L93" s="34">
        <v>2</v>
      </c>
      <c r="M93" s="34">
        <v>5</v>
      </c>
      <c r="N93" s="34">
        <v>5</v>
      </c>
      <c r="O93" s="34">
        <v>2</v>
      </c>
      <c r="P93" s="34">
        <v>4</v>
      </c>
      <c r="Q93" s="34">
        <v>3</v>
      </c>
      <c r="R93" s="34">
        <v>2</v>
      </c>
      <c r="S93" s="34">
        <v>0</v>
      </c>
      <c r="T93" s="18"/>
      <c r="U93" s="18"/>
      <c r="V93" s="18"/>
      <c r="W93" s="18"/>
      <c r="X93" s="18"/>
      <c r="Y93" s="18"/>
      <c r="Z93" s="18"/>
    </row>
    <row r="94" spans="1:26" ht="15.75" customHeight="1">
      <c r="A94" s="50">
        <v>11</v>
      </c>
      <c r="B94" s="51" t="s">
        <v>351</v>
      </c>
      <c r="C94" s="31"/>
      <c r="D94" s="63">
        <v>1</v>
      </c>
      <c r="E94" s="53">
        <v>127</v>
      </c>
      <c r="F94" s="54">
        <v>75</v>
      </c>
      <c r="G94" s="30">
        <f>(F94/E94)*100%</f>
        <v>0.5905511811023622</v>
      </c>
      <c r="H94" s="31">
        <v>12</v>
      </c>
      <c r="I94" s="31">
        <v>8</v>
      </c>
      <c r="J94" s="31">
        <v>3</v>
      </c>
      <c r="K94" s="31">
        <v>2</v>
      </c>
      <c r="L94" s="31">
        <v>6</v>
      </c>
      <c r="M94" s="31">
        <v>5</v>
      </c>
      <c r="N94" s="31">
        <v>18</v>
      </c>
      <c r="O94" s="31">
        <v>6</v>
      </c>
      <c r="P94" s="31">
        <v>4</v>
      </c>
      <c r="Q94" s="31">
        <v>4</v>
      </c>
      <c r="R94" s="31">
        <v>3</v>
      </c>
      <c r="S94" s="31">
        <v>4</v>
      </c>
      <c r="T94" s="35" t="s">
        <v>352</v>
      </c>
      <c r="U94" s="80"/>
      <c r="V94" s="80"/>
      <c r="W94" s="66"/>
      <c r="X94" s="66"/>
      <c r="Y94" s="66"/>
      <c r="Z94" s="66"/>
    </row>
    <row r="95" spans="1:26" ht="30" customHeight="1">
      <c r="A95" s="74"/>
      <c r="B95" s="201" t="s">
        <v>353</v>
      </c>
      <c r="C95" s="192"/>
      <c r="D95" s="76"/>
      <c r="E95" s="75"/>
      <c r="F95" s="55"/>
      <c r="G95" s="74"/>
      <c r="H95" s="77">
        <v>12</v>
      </c>
      <c r="I95" s="78">
        <v>8</v>
      </c>
      <c r="J95" s="78">
        <v>3</v>
      </c>
      <c r="K95" s="78">
        <v>2</v>
      </c>
      <c r="L95" s="78">
        <v>6</v>
      </c>
      <c r="M95" s="78">
        <v>5</v>
      </c>
      <c r="N95" s="78">
        <v>18</v>
      </c>
      <c r="O95" s="78">
        <v>6</v>
      </c>
      <c r="P95" s="78">
        <v>4</v>
      </c>
      <c r="Q95" s="78">
        <v>4</v>
      </c>
      <c r="R95" s="78">
        <v>3</v>
      </c>
      <c r="S95" s="78">
        <v>4</v>
      </c>
      <c r="T95" s="81" t="s">
        <v>354</v>
      </c>
      <c r="U95" s="80"/>
      <c r="V95" s="80"/>
      <c r="W95" s="82"/>
      <c r="X95" s="82"/>
      <c r="Y95" s="82"/>
      <c r="Z95" s="82"/>
    </row>
    <row r="96" spans="1:26" ht="30" customHeight="1">
      <c r="A96" s="74"/>
      <c r="B96" s="201" t="s">
        <v>355</v>
      </c>
      <c r="C96" s="192"/>
      <c r="D96" s="71"/>
      <c r="E96" s="75"/>
      <c r="F96" s="55"/>
      <c r="G96" s="74"/>
      <c r="H96" s="77">
        <v>12</v>
      </c>
      <c r="I96" s="78">
        <v>4</v>
      </c>
      <c r="J96" s="78">
        <v>3</v>
      </c>
      <c r="K96" s="78">
        <v>2</v>
      </c>
      <c r="L96" s="78">
        <v>6</v>
      </c>
      <c r="M96" s="78">
        <v>5</v>
      </c>
      <c r="N96" s="78">
        <v>18</v>
      </c>
      <c r="O96" s="78">
        <v>6</v>
      </c>
      <c r="P96" s="78">
        <v>4</v>
      </c>
      <c r="Q96" s="78">
        <v>4</v>
      </c>
      <c r="R96" s="78">
        <v>3</v>
      </c>
      <c r="S96" s="78">
        <v>4</v>
      </c>
      <c r="T96" s="81" t="s">
        <v>356</v>
      </c>
      <c r="U96" s="82"/>
      <c r="V96" s="82"/>
      <c r="W96" s="82"/>
      <c r="X96" s="82"/>
      <c r="Y96" s="82"/>
      <c r="Z96" s="82"/>
    </row>
    <row r="97" spans="1:26" ht="30" customHeight="1">
      <c r="A97" s="74"/>
      <c r="B97" s="201" t="s">
        <v>357</v>
      </c>
      <c r="C97" s="192"/>
      <c r="D97" s="71"/>
      <c r="E97" s="75"/>
      <c r="F97" s="55"/>
      <c r="G97" s="74"/>
      <c r="H97" s="77">
        <v>12</v>
      </c>
      <c r="I97" s="78">
        <v>8</v>
      </c>
      <c r="J97" s="78">
        <v>3</v>
      </c>
      <c r="K97" s="78">
        <v>2</v>
      </c>
      <c r="L97" s="78">
        <v>6</v>
      </c>
      <c r="M97" s="78">
        <v>5</v>
      </c>
      <c r="N97" s="78">
        <v>18</v>
      </c>
      <c r="O97" s="78">
        <v>6</v>
      </c>
      <c r="P97" s="78">
        <v>4</v>
      </c>
      <c r="Q97" s="78">
        <v>4</v>
      </c>
      <c r="R97" s="78">
        <v>3</v>
      </c>
      <c r="S97" s="78">
        <v>4</v>
      </c>
      <c r="T97" s="83" t="s">
        <v>358</v>
      </c>
      <c r="U97" s="82"/>
      <c r="V97" s="82"/>
      <c r="W97" s="82"/>
      <c r="X97" s="82"/>
      <c r="Y97" s="82"/>
      <c r="Z97" s="82"/>
    </row>
    <row r="98" spans="1:26" ht="15.75" customHeight="1">
      <c r="A98" s="47"/>
      <c r="B98" s="34"/>
      <c r="C98" s="60"/>
      <c r="D98" s="61"/>
      <c r="E98" s="62"/>
      <c r="F98" s="55"/>
      <c r="G98" s="34"/>
      <c r="H98" s="39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18" t="s">
        <v>359</v>
      </c>
      <c r="U98" s="18"/>
      <c r="V98" s="18"/>
      <c r="W98" s="18"/>
      <c r="X98" s="18"/>
      <c r="Y98" s="18"/>
      <c r="Z98" s="18"/>
    </row>
    <row r="99" spans="1:26" ht="15.75" customHeight="1">
      <c r="A99" s="50">
        <v>12</v>
      </c>
      <c r="B99" s="51" t="s">
        <v>360</v>
      </c>
      <c r="C99" s="31"/>
      <c r="D99" s="63">
        <v>1</v>
      </c>
      <c r="E99" s="53">
        <v>303</v>
      </c>
      <c r="F99" s="54">
        <f aca="true" t="shared" si="0" ref="F99:F112">H99+I99+J99+K99+L99+M99+N99+O99+P99+Q99+R99+S99</f>
        <v>303</v>
      </c>
      <c r="G99" s="30">
        <f>(F99/E99)*100%</f>
        <v>1</v>
      </c>
      <c r="H99" s="31">
        <v>16</v>
      </c>
      <c r="I99" s="31">
        <v>19</v>
      </c>
      <c r="J99" s="31">
        <v>14</v>
      </c>
      <c r="K99" s="31">
        <v>19</v>
      </c>
      <c r="L99" s="31">
        <v>40</v>
      </c>
      <c r="M99" s="31">
        <v>21</v>
      </c>
      <c r="N99" s="31">
        <v>27</v>
      </c>
      <c r="O99" s="31">
        <v>19</v>
      </c>
      <c r="P99" s="31">
        <v>32</v>
      </c>
      <c r="Q99" s="31">
        <v>21</v>
      </c>
      <c r="R99" s="31">
        <v>31</v>
      </c>
      <c r="S99" s="31">
        <v>44</v>
      </c>
      <c r="T99" s="84"/>
      <c r="U99" s="66"/>
      <c r="V99" s="66"/>
      <c r="W99" s="66"/>
      <c r="X99" s="66"/>
      <c r="Y99" s="66"/>
      <c r="Z99" s="66"/>
    </row>
    <row r="100" spans="1:26" ht="15.75" customHeight="1">
      <c r="A100" s="47"/>
      <c r="B100" s="34"/>
      <c r="C100" s="60" t="s">
        <v>361</v>
      </c>
      <c r="D100" s="73"/>
      <c r="E100" s="62">
        <v>220</v>
      </c>
      <c r="F100" s="54">
        <f t="shared" si="0"/>
        <v>236</v>
      </c>
      <c r="G100" s="34"/>
      <c r="H100" s="34">
        <v>15</v>
      </c>
      <c r="I100" s="34">
        <v>18</v>
      </c>
      <c r="J100" s="34">
        <v>14</v>
      </c>
      <c r="K100" s="34">
        <v>18</v>
      </c>
      <c r="L100" s="34">
        <v>16</v>
      </c>
      <c r="M100" s="34">
        <v>19</v>
      </c>
      <c r="N100" s="34">
        <v>16</v>
      </c>
      <c r="O100" s="34">
        <v>18</v>
      </c>
      <c r="P100" s="34">
        <v>27</v>
      </c>
      <c r="Q100" s="34">
        <v>21</v>
      </c>
      <c r="R100" s="34">
        <v>26</v>
      </c>
      <c r="S100" s="34">
        <v>28</v>
      </c>
      <c r="T100" s="18"/>
      <c r="U100" s="18"/>
      <c r="V100" s="18"/>
      <c r="W100" s="18"/>
      <c r="X100" s="18"/>
      <c r="Y100" s="18"/>
      <c r="Z100" s="18"/>
    </row>
    <row r="101" spans="1:26" ht="15.75" customHeight="1">
      <c r="A101" s="47"/>
      <c r="B101" s="34"/>
      <c r="C101" s="60" t="s">
        <v>362</v>
      </c>
      <c r="D101" s="61"/>
      <c r="E101" s="62"/>
      <c r="F101" s="54">
        <f t="shared" si="0"/>
        <v>3</v>
      </c>
      <c r="G101" s="34"/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2</v>
      </c>
      <c r="O101" s="34">
        <v>1</v>
      </c>
      <c r="P101" s="34">
        <v>0</v>
      </c>
      <c r="Q101" s="34">
        <v>0</v>
      </c>
      <c r="R101" s="34">
        <v>0</v>
      </c>
      <c r="S101" s="34">
        <v>0</v>
      </c>
      <c r="T101" s="18"/>
      <c r="U101" s="18"/>
      <c r="V101" s="18"/>
      <c r="W101" s="18"/>
      <c r="X101" s="18"/>
      <c r="Y101" s="18"/>
      <c r="Z101" s="18"/>
    </row>
    <row r="102" spans="1:26" ht="15.75" customHeight="1">
      <c r="A102" s="47"/>
      <c r="B102" s="34"/>
      <c r="C102" s="60" t="s">
        <v>363</v>
      </c>
      <c r="D102" s="61"/>
      <c r="E102" s="62"/>
      <c r="F102" s="54">
        <f t="shared" si="0"/>
        <v>0</v>
      </c>
      <c r="G102" s="34"/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18"/>
      <c r="U102" s="18"/>
      <c r="V102" s="18"/>
      <c r="W102" s="18"/>
      <c r="X102" s="18"/>
      <c r="Y102" s="18"/>
      <c r="Z102" s="18"/>
    </row>
    <row r="103" spans="1:26" ht="15.75" customHeight="1">
      <c r="A103" s="47"/>
      <c r="B103" s="34"/>
      <c r="C103" s="60" t="s">
        <v>364</v>
      </c>
      <c r="D103" s="61"/>
      <c r="E103" s="62"/>
      <c r="F103" s="54">
        <f t="shared" si="0"/>
        <v>36</v>
      </c>
      <c r="G103" s="34"/>
      <c r="H103" s="34">
        <v>0</v>
      </c>
      <c r="I103" s="34">
        <v>0</v>
      </c>
      <c r="J103" s="34">
        <v>0</v>
      </c>
      <c r="K103" s="34">
        <v>0</v>
      </c>
      <c r="L103" s="34">
        <v>17</v>
      </c>
      <c r="M103" s="34">
        <v>0</v>
      </c>
      <c r="N103" s="34">
        <v>5</v>
      </c>
      <c r="O103" s="34">
        <v>0</v>
      </c>
      <c r="P103" s="34">
        <v>0</v>
      </c>
      <c r="Q103" s="34">
        <v>0</v>
      </c>
      <c r="R103" s="34">
        <v>1</v>
      </c>
      <c r="S103" s="34">
        <v>13</v>
      </c>
      <c r="T103" s="18"/>
      <c r="U103" s="18"/>
      <c r="V103" s="18"/>
      <c r="W103" s="18"/>
      <c r="X103" s="18"/>
      <c r="Y103" s="18"/>
      <c r="Z103" s="18"/>
    </row>
    <row r="104" spans="1:26" ht="15.75" customHeight="1">
      <c r="A104" s="47"/>
      <c r="B104" s="34"/>
      <c r="C104" s="60" t="s">
        <v>365</v>
      </c>
      <c r="D104" s="61"/>
      <c r="E104" s="62"/>
      <c r="F104" s="54">
        <f t="shared" si="0"/>
        <v>0</v>
      </c>
      <c r="G104" s="34"/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18"/>
      <c r="U104" s="18"/>
      <c r="V104" s="18"/>
      <c r="W104" s="18"/>
      <c r="X104" s="18"/>
      <c r="Y104" s="18"/>
      <c r="Z104" s="18"/>
    </row>
    <row r="105" spans="1:26" ht="15.75" customHeight="1">
      <c r="A105" s="47"/>
      <c r="B105" s="34"/>
      <c r="C105" s="60" t="s">
        <v>366</v>
      </c>
      <c r="D105" s="61"/>
      <c r="E105" s="62"/>
      <c r="F105" s="54">
        <f t="shared" si="0"/>
        <v>12</v>
      </c>
      <c r="G105" s="34"/>
      <c r="H105" s="34">
        <v>1</v>
      </c>
      <c r="I105" s="34">
        <v>1</v>
      </c>
      <c r="J105" s="34">
        <v>0</v>
      </c>
      <c r="K105" s="34">
        <v>1</v>
      </c>
      <c r="L105" s="34">
        <v>2</v>
      </c>
      <c r="M105" s="34">
        <v>2</v>
      </c>
      <c r="N105" s="34">
        <v>1</v>
      </c>
      <c r="O105" s="34">
        <v>0</v>
      </c>
      <c r="P105" s="34">
        <v>2</v>
      </c>
      <c r="Q105" s="34">
        <v>0</v>
      </c>
      <c r="R105" s="34">
        <v>2</v>
      </c>
      <c r="S105" s="34">
        <v>0</v>
      </c>
      <c r="T105" s="18"/>
      <c r="U105" s="18"/>
      <c r="V105" s="18"/>
      <c r="W105" s="18"/>
      <c r="X105" s="18"/>
      <c r="Y105" s="18"/>
      <c r="Z105" s="18"/>
    </row>
    <row r="106" spans="1:26" ht="15.75" customHeight="1">
      <c r="A106" s="47"/>
      <c r="B106" s="34"/>
      <c r="C106" s="60" t="s">
        <v>367</v>
      </c>
      <c r="D106" s="61"/>
      <c r="E106" s="62"/>
      <c r="F106" s="54">
        <f t="shared" si="0"/>
        <v>0</v>
      </c>
      <c r="G106" s="34"/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18"/>
      <c r="U106" s="18"/>
      <c r="V106" s="18"/>
      <c r="W106" s="18"/>
      <c r="X106" s="18"/>
      <c r="Y106" s="18"/>
      <c r="Z106" s="18"/>
    </row>
    <row r="107" spans="1:26" ht="15.75" customHeight="1">
      <c r="A107" s="47"/>
      <c r="B107" s="34"/>
      <c r="C107" s="60" t="s">
        <v>368</v>
      </c>
      <c r="D107" s="61"/>
      <c r="E107" s="62"/>
      <c r="F107" s="54">
        <f t="shared" si="0"/>
        <v>0</v>
      </c>
      <c r="G107" s="34"/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>
        <v>0</v>
      </c>
      <c r="T107" s="18"/>
      <c r="U107" s="18"/>
      <c r="V107" s="18"/>
      <c r="W107" s="18"/>
      <c r="X107" s="18"/>
      <c r="Y107" s="18"/>
      <c r="Z107" s="18"/>
    </row>
    <row r="108" spans="1:26" ht="15.75" customHeight="1">
      <c r="A108" s="47"/>
      <c r="B108" s="34"/>
      <c r="C108" s="60" t="s">
        <v>369</v>
      </c>
      <c r="D108" s="61"/>
      <c r="E108" s="62"/>
      <c r="F108" s="54">
        <f t="shared" si="0"/>
        <v>0</v>
      </c>
      <c r="G108" s="34"/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0</v>
      </c>
      <c r="T108" s="18"/>
      <c r="U108" s="18"/>
      <c r="V108" s="18"/>
      <c r="W108" s="18"/>
      <c r="X108" s="18"/>
      <c r="Y108" s="18"/>
      <c r="Z108" s="18"/>
    </row>
    <row r="109" spans="1:26" ht="15.75" customHeight="1">
      <c r="A109" s="47"/>
      <c r="B109" s="34"/>
      <c r="C109" s="60" t="s">
        <v>370</v>
      </c>
      <c r="D109" s="61"/>
      <c r="E109" s="62"/>
      <c r="F109" s="54">
        <f t="shared" si="0"/>
        <v>298</v>
      </c>
      <c r="G109" s="34"/>
      <c r="H109" s="34">
        <f aca="true" t="shared" si="1" ref="H109:N109">H99</f>
        <v>16</v>
      </c>
      <c r="I109" s="34">
        <f t="shared" si="1"/>
        <v>19</v>
      </c>
      <c r="J109" s="34">
        <f t="shared" si="1"/>
        <v>14</v>
      </c>
      <c r="K109" s="34">
        <f t="shared" si="1"/>
        <v>19</v>
      </c>
      <c r="L109" s="34">
        <f t="shared" si="1"/>
        <v>40</v>
      </c>
      <c r="M109" s="34">
        <f t="shared" si="1"/>
        <v>21</v>
      </c>
      <c r="N109" s="34">
        <f t="shared" si="1"/>
        <v>27</v>
      </c>
      <c r="O109" s="34">
        <v>19</v>
      </c>
      <c r="P109" s="34">
        <v>27</v>
      </c>
      <c r="Q109" s="34">
        <v>21</v>
      </c>
      <c r="R109" s="34">
        <v>31</v>
      </c>
      <c r="S109" s="34">
        <v>44</v>
      </c>
      <c r="T109" s="18"/>
      <c r="U109" s="18"/>
      <c r="V109" s="18"/>
      <c r="W109" s="18"/>
      <c r="X109" s="18"/>
      <c r="Y109" s="18"/>
      <c r="Z109" s="18"/>
    </row>
    <row r="110" spans="1:26" ht="15.75" customHeight="1">
      <c r="A110" s="47"/>
      <c r="B110" s="34"/>
      <c r="C110" s="60" t="s">
        <v>371</v>
      </c>
      <c r="D110" s="61"/>
      <c r="E110" s="62"/>
      <c r="F110" s="54">
        <f t="shared" si="0"/>
        <v>0</v>
      </c>
      <c r="G110" s="34"/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4">
        <v>0</v>
      </c>
      <c r="T110" s="18"/>
      <c r="U110" s="18"/>
      <c r="V110" s="18"/>
      <c r="W110" s="18"/>
      <c r="X110" s="18"/>
      <c r="Y110" s="18"/>
      <c r="Z110" s="18"/>
    </row>
    <row r="111" spans="1:26" ht="15.75" customHeight="1">
      <c r="A111" s="47"/>
      <c r="B111" s="34"/>
      <c r="C111" s="60" t="s">
        <v>372</v>
      </c>
      <c r="D111" s="61"/>
      <c r="E111" s="62"/>
      <c r="F111" s="54">
        <f t="shared" si="0"/>
        <v>0</v>
      </c>
      <c r="G111" s="34"/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>
        <v>0</v>
      </c>
      <c r="T111" s="18"/>
      <c r="U111" s="18"/>
      <c r="V111" s="18"/>
      <c r="W111" s="18"/>
      <c r="X111" s="18"/>
      <c r="Y111" s="18"/>
      <c r="Z111" s="18"/>
    </row>
    <row r="112" spans="1:26" ht="15.75" customHeight="1">
      <c r="A112" s="47"/>
      <c r="B112" s="34"/>
      <c r="C112" s="60" t="s">
        <v>373</v>
      </c>
      <c r="D112" s="72"/>
      <c r="E112" s="62"/>
      <c r="F112" s="54">
        <f t="shared" si="0"/>
        <v>0</v>
      </c>
      <c r="G112" s="34"/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18"/>
      <c r="U112" s="18"/>
      <c r="V112" s="18"/>
      <c r="W112" s="18"/>
      <c r="X112" s="18"/>
      <c r="Y112" s="18"/>
      <c r="Z112" s="18"/>
    </row>
    <row r="113" spans="1:26" ht="15.75" customHeight="1">
      <c r="A113" s="17"/>
      <c r="B113" s="18"/>
      <c r="C113" s="18"/>
      <c r="D113" s="17"/>
      <c r="E113" s="17"/>
      <c r="F113" s="17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5.75" customHeight="1">
      <c r="A114" s="17"/>
      <c r="B114" s="18"/>
      <c r="C114" s="18"/>
      <c r="D114" s="17"/>
      <c r="E114" s="17"/>
      <c r="F114" s="17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5.75" customHeight="1">
      <c r="A115" s="17"/>
      <c r="B115" s="18"/>
      <c r="C115" s="18"/>
      <c r="D115" s="17"/>
      <c r="E115" s="17"/>
      <c r="F115" s="17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5.75" customHeight="1">
      <c r="A116" s="17"/>
      <c r="B116" s="18"/>
      <c r="C116" s="18"/>
      <c r="D116" s="17"/>
      <c r="E116" s="17"/>
      <c r="F116" s="17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5.75" customHeight="1">
      <c r="A117" s="17"/>
      <c r="B117" s="18"/>
      <c r="C117" s="18"/>
      <c r="D117" s="17"/>
      <c r="E117" s="17"/>
      <c r="F117" s="17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5.75" customHeight="1">
      <c r="A118" s="17"/>
      <c r="B118" s="18"/>
      <c r="C118" s="18"/>
      <c r="D118" s="17"/>
      <c r="E118" s="17"/>
      <c r="F118" s="17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5.75" customHeight="1">
      <c r="A119" s="17"/>
      <c r="B119" s="18"/>
      <c r="C119" s="18"/>
      <c r="D119" s="17"/>
      <c r="E119" s="17"/>
      <c r="F119" s="17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5.75" customHeight="1">
      <c r="A120" s="17"/>
      <c r="B120" s="18"/>
      <c r="C120" s="18"/>
      <c r="D120" s="17"/>
      <c r="E120" s="17"/>
      <c r="F120" s="17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5.75" customHeight="1">
      <c r="A121" s="17"/>
      <c r="B121" s="18"/>
      <c r="C121" s="18"/>
      <c r="D121" s="17"/>
      <c r="E121" s="17"/>
      <c r="F121" s="17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5.75" customHeight="1">
      <c r="A122" s="17"/>
      <c r="B122" s="18"/>
      <c r="C122" s="18"/>
      <c r="D122" s="17"/>
      <c r="E122" s="17"/>
      <c r="F122" s="17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5.75" customHeight="1">
      <c r="A123" s="17"/>
      <c r="B123" s="18"/>
      <c r="C123" s="18"/>
      <c r="D123" s="17"/>
      <c r="E123" s="17"/>
      <c r="F123" s="17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5.75" customHeight="1">
      <c r="A124" s="17"/>
      <c r="B124" s="18"/>
      <c r="C124" s="18"/>
      <c r="D124" s="17"/>
      <c r="E124" s="17"/>
      <c r="F124" s="17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5.75" customHeight="1">
      <c r="A125" s="17"/>
      <c r="B125" s="18"/>
      <c r="C125" s="18"/>
      <c r="D125" s="17"/>
      <c r="E125" s="17"/>
      <c r="F125" s="17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5.75" customHeight="1">
      <c r="A126" s="17"/>
      <c r="B126" s="18"/>
      <c r="C126" s="18"/>
      <c r="D126" s="17"/>
      <c r="E126" s="17"/>
      <c r="F126" s="17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5.75" customHeight="1">
      <c r="A127" s="17"/>
      <c r="B127" s="18"/>
      <c r="C127" s="18"/>
      <c r="D127" s="17"/>
      <c r="E127" s="17"/>
      <c r="F127" s="17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5.75" customHeight="1">
      <c r="A128" s="17"/>
      <c r="B128" s="18"/>
      <c r="C128" s="18"/>
      <c r="D128" s="17"/>
      <c r="E128" s="17"/>
      <c r="F128" s="17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5.75" customHeight="1">
      <c r="A129" s="17"/>
      <c r="B129" s="18"/>
      <c r="C129" s="18"/>
      <c r="D129" s="17"/>
      <c r="E129" s="17"/>
      <c r="F129" s="17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5.75" customHeight="1">
      <c r="A130" s="17"/>
      <c r="B130" s="18"/>
      <c r="C130" s="18"/>
      <c r="D130" s="17"/>
      <c r="E130" s="17"/>
      <c r="F130" s="17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5.75" customHeight="1">
      <c r="A131" s="17"/>
      <c r="B131" s="18"/>
      <c r="C131" s="18"/>
      <c r="D131" s="17"/>
      <c r="E131" s="17"/>
      <c r="F131" s="17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5.75" customHeight="1">
      <c r="A132" s="17"/>
      <c r="B132" s="18"/>
      <c r="C132" s="18"/>
      <c r="D132" s="17"/>
      <c r="E132" s="17"/>
      <c r="F132" s="17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5.75" customHeight="1">
      <c r="A133" s="17"/>
      <c r="B133" s="18"/>
      <c r="C133" s="18"/>
      <c r="D133" s="17"/>
      <c r="E133" s="17"/>
      <c r="F133" s="17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5.75" customHeight="1">
      <c r="A134" s="17"/>
      <c r="B134" s="18"/>
      <c r="C134" s="18"/>
      <c r="D134" s="17"/>
      <c r="E134" s="17"/>
      <c r="F134" s="17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5.75" customHeight="1">
      <c r="A135" s="17"/>
      <c r="B135" s="18"/>
      <c r="C135" s="18"/>
      <c r="D135" s="17"/>
      <c r="E135" s="17"/>
      <c r="F135" s="17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5.75" customHeight="1">
      <c r="A136" s="17"/>
      <c r="B136" s="18"/>
      <c r="C136" s="18"/>
      <c r="D136" s="17"/>
      <c r="E136" s="17"/>
      <c r="F136" s="17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5.75" customHeight="1">
      <c r="A137" s="17"/>
      <c r="B137" s="18"/>
      <c r="C137" s="18"/>
      <c r="D137" s="17"/>
      <c r="E137" s="17"/>
      <c r="F137" s="17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5.75" customHeight="1">
      <c r="A138" s="17"/>
      <c r="B138" s="18"/>
      <c r="C138" s="18"/>
      <c r="D138" s="17"/>
      <c r="E138" s="17"/>
      <c r="F138" s="17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5.75" customHeight="1">
      <c r="A139" s="17"/>
      <c r="B139" s="18"/>
      <c r="C139" s="18"/>
      <c r="D139" s="17"/>
      <c r="E139" s="17"/>
      <c r="F139" s="17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5.75" customHeight="1">
      <c r="A140" s="17"/>
      <c r="B140" s="18"/>
      <c r="C140" s="18"/>
      <c r="D140" s="17"/>
      <c r="E140" s="17"/>
      <c r="F140" s="17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5.75" customHeight="1">
      <c r="A141" s="17"/>
      <c r="B141" s="18"/>
      <c r="C141" s="18"/>
      <c r="D141" s="17"/>
      <c r="E141" s="17"/>
      <c r="F141" s="17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5.75" customHeight="1">
      <c r="A142" s="17"/>
      <c r="B142" s="18"/>
      <c r="C142" s="18"/>
      <c r="D142" s="17"/>
      <c r="E142" s="17"/>
      <c r="F142" s="17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5.75" customHeight="1">
      <c r="A143" s="17"/>
      <c r="B143" s="18"/>
      <c r="C143" s="18"/>
      <c r="D143" s="17"/>
      <c r="E143" s="17"/>
      <c r="F143" s="17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5.75" customHeight="1">
      <c r="A144" s="17"/>
      <c r="B144" s="18"/>
      <c r="C144" s="18"/>
      <c r="D144" s="17"/>
      <c r="E144" s="17"/>
      <c r="F144" s="17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5.75" customHeight="1">
      <c r="A145" s="17"/>
      <c r="B145" s="18"/>
      <c r="C145" s="18"/>
      <c r="D145" s="17"/>
      <c r="E145" s="17"/>
      <c r="F145" s="17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5.75" customHeight="1">
      <c r="A146" s="17"/>
      <c r="B146" s="18"/>
      <c r="C146" s="18"/>
      <c r="D146" s="17"/>
      <c r="E146" s="17"/>
      <c r="F146" s="17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5.75" customHeight="1">
      <c r="A147" s="17"/>
      <c r="B147" s="18"/>
      <c r="C147" s="18"/>
      <c r="D147" s="17"/>
      <c r="E147" s="17"/>
      <c r="F147" s="17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5.75" customHeight="1">
      <c r="A148" s="17"/>
      <c r="B148" s="18"/>
      <c r="C148" s="18"/>
      <c r="D148" s="17"/>
      <c r="E148" s="17"/>
      <c r="F148" s="17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5.75" customHeight="1">
      <c r="A149" s="17"/>
      <c r="B149" s="18"/>
      <c r="C149" s="85"/>
      <c r="D149" s="17"/>
      <c r="E149" s="17"/>
      <c r="F149" s="17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5.75" customHeight="1">
      <c r="A150" s="17"/>
      <c r="B150" s="18"/>
      <c r="C150" s="18"/>
      <c r="D150" s="17"/>
      <c r="E150" s="17"/>
      <c r="F150" s="17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5.75" customHeight="1">
      <c r="A151" s="17"/>
      <c r="B151" s="18"/>
      <c r="C151" s="18"/>
      <c r="D151" s="17"/>
      <c r="E151" s="17"/>
      <c r="F151" s="17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5.75" customHeight="1">
      <c r="A152" s="17"/>
      <c r="B152" s="18"/>
      <c r="C152" s="18"/>
      <c r="D152" s="17"/>
      <c r="E152" s="17"/>
      <c r="F152" s="17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5.75" customHeight="1">
      <c r="A153" s="17"/>
      <c r="B153" s="18"/>
      <c r="C153" s="18"/>
      <c r="D153" s="17"/>
      <c r="E153" s="17"/>
      <c r="F153" s="17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5.75" customHeight="1">
      <c r="A154" s="17"/>
      <c r="B154" s="18"/>
      <c r="C154" s="18"/>
      <c r="D154" s="17"/>
      <c r="E154" s="17"/>
      <c r="F154" s="17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5.75" customHeight="1">
      <c r="A155" s="17"/>
      <c r="B155" s="18"/>
      <c r="C155" s="18"/>
      <c r="D155" s="17"/>
      <c r="E155" s="17"/>
      <c r="F155" s="17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5.75" customHeight="1">
      <c r="A156" s="17"/>
      <c r="B156" s="18"/>
      <c r="C156" s="18"/>
      <c r="D156" s="17"/>
      <c r="E156" s="17"/>
      <c r="F156" s="17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5.75" customHeight="1">
      <c r="A157" s="17"/>
      <c r="B157" s="18"/>
      <c r="C157" s="18"/>
      <c r="D157" s="17"/>
      <c r="E157" s="17"/>
      <c r="F157" s="17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5.75" customHeight="1">
      <c r="A158" s="17"/>
      <c r="B158" s="18"/>
      <c r="C158" s="18"/>
      <c r="D158" s="17"/>
      <c r="E158" s="17"/>
      <c r="F158" s="17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5.75" customHeight="1">
      <c r="A159" s="17"/>
      <c r="B159" s="18"/>
      <c r="C159" s="18"/>
      <c r="D159" s="17"/>
      <c r="E159" s="17"/>
      <c r="F159" s="17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5.75" customHeight="1">
      <c r="A160" s="17"/>
      <c r="B160" s="18"/>
      <c r="C160" s="18"/>
      <c r="D160" s="17"/>
      <c r="E160" s="17"/>
      <c r="F160" s="17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5.75" customHeight="1">
      <c r="A161" s="17"/>
      <c r="B161" s="18"/>
      <c r="C161" s="18"/>
      <c r="D161" s="17"/>
      <c r="E161" s="17"/>
      <c r="F161" s="17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5.75" customHeight="1">
      <c r="A162" s="17"/>
      <c r="B162" s="18"/>
      <c r="C162" s="18"/>
      <c r="D162" s="17"/>
      <c r="E162" s="17"/>
      <c r="F162" s="17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5.75" customHeight="1">
      <c r="A163" s="17"/>
      <c r="B163" s="18"/>
      <c r="C163" s="18"/>
      <c r="D163" s="17"/>
      <c r="E163" s="17"/>
      <c r="F163" s="17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5.75" customHeight="1">
      <c r="A164" s="17"/>
      <c r="B164" s="18"/>
      <c r="C164" s="18"/>
      <c r="D164" s="17"/>
      <c r="E164" s="17"/>
      <c r="F164" s="17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5.75" customHeight="1">
      <c r="A165" s="17"/>
      <c r="B165" s="18"/>
      <c r="C165" s="18"/>
      <c r="D165" s="17"/>
      <c r="E165" s="17"/>
      <c r="F165" s="17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5.75" customHeight="1">
      <c r="A166" s="17"/>
      <c r="B166" s="18"/>
      <c r="C166" s="18"/>
      <c r="D166" s="17"/>
      <c r="E166" s="17"/>
      <c r="F166" s="17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5.75" customHeight="1">
      <c r="A167" s="17"/>
      <c r="B167" s="18"/>
      <c r="C167" s="18"/>
      <c r="D167" s="17"/>
      <c r="E167" s="17"/>
      <c r="F167" s="17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5.75" customHeight="1">
      <c r="A168" s="17"/>
      <c r="B168" s="18"/>
      <c r="C168" s="18"/>
      <c r="D168" s="17"/>
      <c r="E168" s="17"/>
      <c r="F168" s="17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5.75" customHeight="1">
      <c r="A169" s="17"/>
      <c r="B169" s="18"/>
      <c r="C169" s="18"/>
      <c r="D169" s="17"/>
      <c r="E169" s="17"/>
      <c r="F169" s="17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5.75" customHeight="1">
      <c r="A170" s="17"/>
      <c r="B170" s="18"/>
      <c r="C170" s="18"/>
      <c r="D170" s="17"/>
      <c r="E170" s="17"/>
      <c r="F170" s="17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5.75" customHeight="1">
      <c r="A171" s="17"/>
      <c r="B171" s="18"/>
      <c r="C171" s="18"/>
      <c r="D171" s="17"/>
      <c r="E171" s="17"/>
      <c r="F171" s="17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5.75" customHeight="1">
      <c r="A172" s="17"/>
      <c r="B172" s="18"/>
      <c r="C172" s="18"/>
      <c r="D172" s="17"/>
      <c r="E172" s="17"/>
      <c r="F172" s="17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5.75" customHeight="1">
      <c r="A173" s="17"/>
      <c r="B173" s="18"/>
      <c r="C173" s="18"/>
      <c r="D173" s="17"/>
      <c r="E173" s="17"/>
      <c r="F173" s="17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5.75" customHeight="1">
      <c r="A174" s="17"/>
      <c r="B174" s="18"/>
      <c r="C174" s="18"/>
      <c r="D174" s="17"/>
      <c r="E174" s="17"/>
      <c r="F174" s="17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5.75" customHeight="1">
      <c r="A175" s="17"/>
      <c r="B175" s="18"/>
      <c r="C175" s="18"/>
      <c r="D175" s="17"/>
      <c r="E175" s="17"/>
      <c r="F175" s="17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5.75" customHeight="1">
      <c r="A176" s="17"/>
      <c r="B176" s="18"/>
      <c r="C176" s="18"/>
      <c r="D176" s="17"/>
      <c r="E176" s="17"/>
      <c r="F176" s="17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5.75" customHeight="1">
      <c r="A177" s="17"/>
      <c r="B177" s="18"/>
      <c r="C177" s="18"/>
      <c r="D177" s="17"/>
      <c r="E177" s="17"/>
      <c r="F177" s="17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5.75" customHeight="1">
      <c r="A178" s="17"/>
      <c r="B178" s="18"/>
      <c r="C178" s="18"/>
      <c r="D178" s="17"/>
      <c r="E178" s="17"/>
      <c r="F178" s="17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5.75" customHeight="1">
      <c r="A179" s="17"/>
      <c r="B179" s="18"/>
      <c r="C179" s="18"/>
      <c r="D179" s="17"/>
      <c r="E179" s="17"/>
      <c r="F179" s="17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5.75" customHeight="1">
      <c r="A180" s="17"/>
      <c r="B180" s="18"/>
      <c r="C180" s="18"/>
      <c r="D180" s="17"/>
      <c r="E180" s="17"/>
      <c r="F180" s="17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5.75" customHeight="1">
      <c r="A181" s="17"/>
      <c r="B181" s="18"/>
      <c r="C181" s="18"/>
      <c r="D181" s="17"/>
      <c r="E181" s="17"/>
      <c r="F181" s="17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5.75" customHeight="1">
      <c r="A182" s="17"/>
      <c r="B182" s="18"/>
      <c r="C182" s="18"/>
      <c r="D182" s="17"/>
      <c r="E182" s="17"/>
      <c r="F182" s="17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5.75" customHeight="1">
      <c r="A183" s="17"/>
      <c r="B183" s="18"/>
      <c r="C183" s="18"/>
      <c r="D183" s="17"/>
      <c r="E183" s="17"/>
      <c r="F183" s="17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5.75" customHeight="1">
      <c r="A184" s="17"/>
      <c r="B184" s="18"/>
      <c r="C184" s="18"/>
      <c r="D184" s="17"/>
      <c r="E184" s="17"/>
      <c r="F184" s="17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5.75" customHeight="1">
      <c r="A185" s="17"/>
      <c r="B185" s="18"/>
      <c r="C185" s="18"/>
      <c r="D185" s="17"/>
      <c r="E185" s="17"/>
      <c r="F185" s="17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5.75" customHeight="1">
      <c r="A186" s="17"/>
      <c r="B186" s="18"/>
      <c r="C186" s="18"/>
      <c r="D186" s="17"/>
      <c r="E186" s="17"/>
      <c r="F186" s="17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5.75" customHeight="1">
      <c r="A187" s="17"/>
      <c r="B187" s="18"/>
      <c r="C187" s="18"/>
      <c r="D187" s="17"/>
      <c r="E187" s="17"/>
      <c r="F187" s="17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5.75" customHeight="1">
      <c r="A188" s="17"/>
      <c r="B188" s="18"/>
      <c r="C188" s="18"/>
      <c r="D188" s="17"/>
      <c r="E188" s="17"/>
      <c r="F188" s="17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5.75" customHeight="1">
      <c r="A189" s="17"/>
      <c r="B189" s="18"/>
      <c r="C189" s="18"/>
      <c r="D189" s="17"/>
      <c r="E189" s="17"/>
      <c r="F189" s="17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5.75" customHeight="1">
      <c r="A190" s="17"/>
      <c r="B190" s="18"/>
      <c r="C190" s="18"/>
      <c r="D190" s="17"/>
      <c r="E190" s="17"/>
      <c r="F190" s="17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5.75" customHeight="1">
      <c r="A191" s="17"/>
      <c r="B191" s="18"/>
      <c r="C191" s="18"/>
      <c r="D191" s="17"/>
      <c r="E191" s="17"/>
      <c r="F191" s="17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5.75" customHeight="1">
      <c r="A192" s="17"/>
      <c r="B192" s="18"/>
      <c r="C192" s="18"/>
      <c r="D192" s="17"/>
      <c r="E192" s="17"/>
      <c r="F192" s="17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5.75" customHeight="1">
      <c r="A193" s="17"/>
      <c r="B193" s="18"/>
      <c r="C193" s="18"/>
      <c r="D193" s="17"/>
      <c r="E193" s="17"/>
      <c r="F193" s="17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5.75" customHeight="1">
      <c r="A194" s="17"/>
      <c r="B194" s="18"/>
      <c r="C194" s="18"/>
      <c r="D194" s="17"/>
      <c r="E194" s="17"/>
      <c r="F194" s="17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5.75" customHeight="1">
      <c r="A195" s="17"/>
      <c r="B195" s="18"/>
      <c r="C195" s="18"/>
      <c r="D195" s="17"/>
      <c r="E195" s="17"/>
      <c r="F195" s="17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5.75" customHeight="1">
      <c r="A196" s="17"/>
      <c r="B196" s="18"/>
      <c r="C196" s="18"/>
      <c r="D196" s="17"/>
      <c r="E196" s="17"/>
      <c r="F196" s="17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5.75" customHeight="1">
      <c r="A197" s="17"/>
      <c r="B197" s="18"/>
      <c r="C197" s="18"/>
      <c r="D197" s="17"/>
      <c r="E197" s="17"/>
      <c r="F197" s="17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5.75" customHeight="1">
      <c r="A198" s="17"/>
      <c r="B198" s="18"/>
      <c r="C198" s="18"/>
      <c r="D198" s="17"/>
      <c r="E198" s="17"/>
      <c r="F198" s="17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5.75" customHeight="1">
      <c r="A199" s="17"/>
      <c r="B199" s="18"/>
      <c r="C199" s="18"/>
      <c r="D199" s="17"/>
      <c r="E199" s="17"/>
      <c r="F199" s="17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5.75" customHeight="1">
      <c r="A200" s="17"/>
      <c r="B200" s="18"/>
      <c r="C200" s="18"/>
      <c r="D200" s="17"/>
      <c r="E200" s="17"/>
      <c r="F200" s="17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5.75" customHeight="1">
      <c r="A201" s="17"/>
      <c r="B201" s="18"/>
      <c r="C201" s="18"/>
      <c r="D201" s="17"/>
      <c r="E201" s="17"/>
      <c r="F201" s="17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5.75" customHeight="1">
      <c r="A202" s="17"/>
      <c r="B202" s="18"/>
      <c r="C202" s="18"/>
      <c r="D202" s="17"/>
      <c r="E202" s="17"/>
      <c r="F202" s="17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5.75" customHeight="1">
      <c r="A203" s="17"/>
      <c r="B203" s="18"/>
      <c r="C203" s="18"/>
      <c r="D203" s="17"/>
      <c r="E203" s="17"/>
      <c r="F203" s="17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5.75" customHeight="1">
      <c r="A204" s="17"/>
      <c r="B204" s="18"/>
      <c r="C204" s="18"/>
      <c r="D204" s="17"/>
      <c r="E204" s="17"/>
      <c r="F204" s="17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5.75" customHeight="1">
      <c r="A205" s="17"/>
      <c r="B205" s="18"/>
      <c r="C205" s="18"/>
      <c r="D205" s="17"/>
      <c r="E205" s="17"/>
      <c r="F205" s="17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5.75" customHeight="1">
      <c r="A206" s="17"/>
      <c r="B206" s="18"/>
      <c r="C206" s="18"/>
      <c r="D206" s="17"/>
      <c r="E206" s="17"/>
      <c r="F206" s="17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5.75" customHeight="1">
      <c r="A207" s="17"/>
      <c r="B207" s="18"/>
      <c r="C207" s="18"/>
      <c r="D207" s="17"/>
      <c r="E207" s="17"/>
      <c r="F207" s="17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5.75" customHeight="1">
      <c r="A208" s="17"/>
      <c r="B208" s="18"/>
      <c r="C208" s="18"/>
      <c r="D208" s="17"/>
      <c r="E208" s="17"/>
      <c r="F208" s="17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5.75" customHeight="1">
      <c r="A209" s="17"/>
      <c r="B209" s="18"/>
      <c r="C209" s="18"/>
      <c r="D209" s="17"/>
      <c r="E209" s="17"/>
      <c r="F209" s="17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5.75" customHeight="1">
      <c r="A210" s="17"/>
      <c r="B210" s="18"/>
      <c r="C210" s="18"/>
      <c r="D210" s="17"/>
      <c r="E210" s="17"/>
      <c r="F210" s="17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5.75" customHeight="1">
      <c r="A211" s="17"/>
      <c r="B211" s="18"/>
      <c r="C211" s="18"/>
      <c r="D211" s="17"/>
      <c r="E211" s="17"/>
      <c r="F211" s="17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5.75" customHeight="1">
      <c r="A212" s="17"/>
      <c r="B212" s="18"/>
      <c r="C212" s="18"/>
      <c r="D212" s="17"/>
      <c r="E212" s="17"/>
      <c r="F212" s="17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5.75" customHeight="1">
      <c r="A213" s="17"/>
      <c r="B213" s="18"/>
      <c r="C213" s="18"/>
      <c r="D213" s="17"/>
      <c r="E213" s="17"/>
      <c r="F213" s="17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5.75" customHeight="1">
      <c r="A214" s="17"/>
      <c r="B214" s="18"/>
      <c r="C214" s="18"/>
      <c r="D214" s="17"/>
      <c r="E214" s="17"/>
      <c r="F214" s="17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5.75" customHeight="1">
      <c r="A215" s="17"/>
      <c r="B215" s="18"/>
      <c r="C215" s="18"/>
      <c r="D215" s="17"/>
      <c r="E215" s="17"/>
      <c r="F215" s="17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5.75" customHeight="1">
      <c r="A216" s="17"/>
      <c r="B216" s="18"/>
      <c r="C216" s="18"/>
      <c r="D216" s="17"/>
      <c r="E216" s="17"/>
      <c r="F216" s="17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5.75" customHeight="1">
      <c r="A217" s="17"/>
      <c r="B217" s="18"/>
      <c r="C217" s="18"/>
      <c r="D217" s="17"/>
      <c r="E217" s="17"/>
      <c r="F217" s="17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5.75" customHeight="1">
      <c r="A218" s="17"/>
      <c r="B218" s="18"/>
      <c r="C218" s="18"/>
      <c r="D218" s="17"/>
      <c r="E218" s="17"/>
      <c r="F218" s="17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5.75" customHeight="1">
      <c r="A219" s="17"/>
      <c r="B219" s="18"/>
      <c r="C219" s="18"/>
      <c r="D219" s="17"/>
      <c r="E219" s="17"/>
      <c r="F219" s="17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5.75" customHeight="1">
      <c r="A220" s="17"/>
      <c r="B220" s="18"/>
      <c r="C220" s="18"/>
      <c r="D220" s="17"/>
      <c r="E220" s="17"/>
      <c r="F220" s="17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5.75" customHeight="1">
      <c r="A221" s="17"/>
      <c r="B221" s="18"/>
      <c r="C221" s="18"/>
      <c r="D221" s="17"/>
      <c r="E221" s="17"/>
      <c r="F221" s="17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5.75" customHeight="1">
      <c r="A222" s="17"/>
      <c r="B222" s="18"/>
      <c r="C222" s="18"/>
      <c r="D222" s="17"/>
      <c r="E222" s="17"/>
      <c r="F222" s="17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5.75" customHeight="1">
      <c r="A223" s="17"/>
      <c r="B223" s="18"/>
      <c r="C223" s="18"/>
      <c r="D223" s="17"/>
      <c r="E223" s="17"/>
      <c r="F223" s="17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5.75" customHeight="1">
      <c r="A224" s="17"/>
      <c r="B224" s="18"/>
      <c r="C224" s="18"/>
      <c r="D224" s="17"/>
      <c r="E224" s="17"/>
      <c r="F224" s="17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5.75" customHeight="1">
      <c r="A225" s="17"/>
      <c r="B225" s="18"/>
      <c r="C225" s="18"/>
      <c r="D225" s="17"/>
      <c r="E225" s="17"/>
      <c r="F225" s="17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5.75" customHeight="1">
      <c r="A226" s="17"/>
      <c r="B226" s="18"/>
      <c r="C226" s="18"/>
      <c r="D226" s="17"/>
      <c r="E226" s="17"/>
      <c r="F226" s="17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5.75" customHeight="1">
      <c r="A227" s="17"/>
      <c r="B227" s="18"/>
      <c r="C227" s="18"/>
      <c r="D227" s="17"/>
      <c r="E227" s="17"/>
      <c r="F227" s="17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5.75" customHeight="1">
      <c r="A228" s="17"/>
      <c r="B228" s="18"/>
      <c r="C228" s="18"/>
      <c r="D228" s="17"/>
      <c r="E228" s="17"/>
      <c r="F228" s="17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5.75" customHeight="1">
      <c r="A229" s="17"/>
      <c r="B229" s="18"/>
      <c r="C229" s="18"/>
      <c r="D229" s="17"/>
      <c r="E229" s="17"/>
      <c r="F229" s="17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5.75" customHeight="1">
      <c r="A230" s="17"/>
      <c r="B230" s="18"/>
      <c r="C230" s="18"/>
      <c r="D230" s="17"/>
      <c r="E230" s="17"/>
      <c r="F230" s="17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5.75" customHeight="1">
      <c r="A231" s="17"/>
      <c r="B231" s="18"/>
      <c r="C231" s="18"/>
      <c r="D231" s="17"/>
      <c r="E231" s="17"/>
      <c r="F231" s="17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5.75" customHeight="1">
      <c r="A232" s="17"/>
      <c r="B232" s="18"/>
      <c r="C232" s="18"/>
      <c r="D232" s="17"/>
      <c r="E232" s="17"/>
      <c r="F232" s="17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5.75" customHeight="1">
      <c r="A233" s="17"/>
      <c r="B233" s="18"/>
      <c r="C233" s="18"/>
      <c r="D233" s="17"/>
      <c r="E233" s="17"/>
      <c r="F233" s="17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5.75" customHeight="1">
      <c r="A234" s="17"/>
      <c r="B234" s="18"/>
      <c r="C234" s="18"/>
      <c r="D234" s="17"/>
      <c r="E234" s="17"/>
      <c r="F234" s="17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5.75" customHeight="1">
      <c r="A235" s="17"/>
      <c r="B235" s="18"/>
      <c r="C235" s="18"/>
      <c r="D235" s="17"/>
      <c r="E235" s="17"/>
      <c r="F235" s="17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5.75" customHeight="1">
      <c r="A236" s="17"/>
      <c r="B236" s="18"/>
      <c r="C236" s="18"/>
      <c r="D236" s="17"/>
      <c r="E236" s="17"/>
      <c r="F236" s="17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5.75" customHeight="1">
      <c r="A237" s="17"/>
      <c r="B237" s="18"/>
      <c r="C237" s="18"/>
      <c r="D237" s="17"/>
      <c r="E237" s="17"/>
      <c r="F237" s="17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5.75" customHeight="1">
      <c r="A238" s="17"/>
      <c r="B238" s="18"/>
      <c r="C238" s="18"/>
      <c r="D238" s="17"/>
      <c r="E238" s="17"/>
      <c r="F238" s="17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5.75" customHeight="1">
      <c r="A239" s="17"/>
      <c r="B239" s="18"/>
      <c r="C239" s="18"/>
      <c r="D239" s="17"/>
      <c r="E239" s="17"/>
      <c r="F239" s="17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5.75" customHeight="1">
      <c r="A240" s="17"/>
      <c r="B240" s="18"/>
      <c r="C240" s="18"/>
      <c r="D240" s="17"/>
      <c r="E240" s="17"/>
      <c r="F240" s="17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5.75" customHeight="1">
      <c r="A241" s="17"/>
      <c r="B241" s="18"/>
      <c r="C241" s="18"/>
      <c r="D241" s="17"/>
      <c r="E241" s="17"/>
      <c r="F241" s="17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5.75" customHeight="1">
      <c r="A242" s="17"/>
      <c r="B242" s="18"/>
      <c r="C242" s="18"/>
      <c r="D242" s="17"/>
      <c r="E242" s="17"/>
      <c r="F242" s="17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5.75" customHeight="1">
      <c r="A243" s="17"/>
      <c r="B243" s="18"/>
      <c r="C243" s="18"/>
      <c r="D243" s="17"/>
      <c r="E243" s="17"/>
      <c r="F243" s="17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5.75" customHeight="1">
      <c r="A244" s="17"/>
      <c r="B244" s="18"/>
      <c r="C244" s="18"/>
      <c r="D244" s="17"/>
      <c r="E244" s="17"/>
      <c r="F244" s="17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5.75" customHeight="1">
      <c r="A245" s="17"/>
      <c r="B245" s="18"/>
      <c r="C245" s="18"/>
      <c r="D245" s="17"/>
      <c r="E245" s="17"/>
      <c r="F245" s="17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5.75" customHeight="1">
      <c r="A246" s="17"/>
      <c r="B246" s="18"/>
      <c r="C246" s="18"/>
      <c r="D246" s="17"/>
      <c r="E246" s="17"/>
      <c r="F246" s="17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5.75" customHeight="1">
      <c r="A247" s="17"/>
      <c r="B247" s="18"/>
      <c r="C247" s="18"/>
      <c r="D247" s="17"/>
      <c r="E247" s="17"/>
      <c r="F247" s="17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5.75" customHeight="1">
      <c r="A248" s="17"/>
      <c r="B248" s="18"/>
      <c r="C248" s="18"/>
      <c r="D248" s="17"/>
      <c r="E248" s="17"/>
      <c r="F248" s="17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5.75" customHeight="1">
      <c r="A249" s="17"/>
      <c r="B249" s="18"/>
      <c r="C249" s="18"/>
      <c r="D249" s="17"/>
      <c r="E249" s="17"/>
      <c r="F249" s="17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5.75" customHeight="1">
      <c r="A250" s="17"/>
      <c r="B250" s="18"/>
      <c r="C250" s="18"/>
      <c r="D250" s="17"/>
      <c r="E250" s="17"/>
      <c r="F250" s="17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5.75" customHeight="1">
      <c r="A251" s="17"/>
      <c r="B251" s="18"/>
      <c r="C251" s="18"/>
      <c r="D251" s="17"/>
      <c r="E251" s="17"/>
      <c r="F251" s="17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5.75" customHeight="1">
      <c r="A252" s="17"/>
      <c r="B252" s="18"/>
      <c r="C252" s="18"/>
      <c r="D252" s="17"/>
      <c r="E252" s="17"/>
      <c r="F252" s="17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5.75" customHeight="1">
      <c r="A253" s="17"/>
      <c r="B253" s="18"/>
      <c r="C253" s="18"/>
      <c r="D253" s="17"/>
      <c r="E253" s="17"/>
      <c r="F253" s="17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5.75" customHeight="1">
      <c r="A254" s="17"/>
      <c r="B254" s="18"/>
      <c r="C254" s="18"/>
      <c r="D254" s="17"/>
      <c r="E254" s="17"/>
      <c r="F254" s="17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5.75" customHeight="1">
      <c r="A255" s="17"/>
      <c r="B255" s="18"/>
      <c r="C255" s="18"/>
      <c r="D255" s="17"/>
      <c r="E255" s="17"/>
      <c r="F255" s="17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5.75" customHeight="1">
      <c r="A256" s="17"/>
      <c r="B256" s="18"/>
      <c r="C256" s="18"/>
      <c r="D256" s="17"/>
      <c r="E256" s="17"/>
      <c r="F256" s="17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5.75" customHeight="1">
      <c r="A257" s="17"/>
      <c r="B257" s="18"/>
      <c r="C257" s="18"/>
      <c r="D257" s="17"/>
      <c r="E257" s="17"/>
      <c r="F257" s="17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5.75" customHeight="1">
      <c r="A258" s="17"/>
      <c r="B258" s="18"/>
      <c r="C258" s="18"/>
      <c r="D258" s="17"/>
      <c r="E258" s="17"/>
      <c r="F258" s="17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5.75" customHeight="1">
      <c r="A259" s="17"/>
      <c r="B259" s="18"/>
      <c r="C259" s="18"/>
      <c r="D259" s="17"/>
      <c r="E259" s="17"/>
      <c r="F259" s="17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5.75" customHeight="1">
      <c r="A260" s="17"/>
      <c r="B260" s="18"/>
      <c r="C260" s="18"/>
      <c r="D260" s="17"/>
      <c r="E260" s="17"/>
      <c r="F260" s="17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5.75" customHeight="1">
      <c r="A261" s="17"/>
      <c r="B261" s="18"/>
      <c r="C261" s="18"/>
      <c r="D261" s="17"/>
      <c r="E261" s="17"/>
      <c r="F261" s="17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5.75" customHeight="1">
      <c r="A262" s="17"/>
      <c r="B262" s="18"/>
      <c r="C262" s="18"/>
      <c r="D262" s="17"/>
      <c r="E262" s="17"/>
      <c r="F262" s="17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5.75" customHeight="1">
      <c r="A263" s="17"/>
      <c r="B263" s="18"/>
      <c r="C263" s="18"/>
      <c r="D263" s="17"/>
      <c r="E263" s="17"/>
      <c r="F263" s="17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5.75" customHeight="1">
      <c r="A264" s="17"/>
      <c r="B264" s="18"/>
      <c r="C264" s="18"/>
      <c r="D264" s="17"/>
      <c r="E264" s="17"/>
      <c r="F264" s="17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5.75" customHeight="1">
      <c r="A265" s="17"/>
      <c r="B265" s="18"/>
      <c r="C265" s="18"/>
      <c r="D265" s="17"/>
      <c r="E265" s="17"/>
      <c r="F265" s="17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5.75" customHeight="1">
      <c r="A266" s="17"/>
      <c r="B266" s="18"/>
      <c r="C266" s="18"/>
      <c r="D266" s="17"/>
      <c r="E266" s="17"/>
      <c r="F266" s="17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5.75" customHeight="1">
      <c r="A267" s="17"/>
      <c r="B267" s="18"/>
      <c r="C267" s="18"/>
      <c r="D267" s="17"/>
      <c r="E267" s="17"/>
      <c r="F267" s="17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5.75" customHeight="1">
      <c r="A268" s="17"/>
      <c r="B268" s="18"/>
      <c r="C268" s="18"/>
      <c r="D268" s="17"/>
      <c r="E268" s="17"/>
      <c r="F268" s="17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5.75" customHeight="1">
      <c r="A269" s="17"/>
      <c r="B269" s="18"/>
      <c r="C269" s="18"/>
      <c r="D269" s="17"/>
      <c r="E269" s="17"/>
      <c r="F269" s="17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5.75" customHeight="1">
      <c r="A270" s="17"/>
      <c r="B270" s="18"/>
      <c r="C270" s="18"/>
      <c r="D270" s="17"/>
      <c r="E270" s="17"/>
      <c r="F270" s="17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5.75" customHeight="1">
      <c r="A271" s="17"/>
      <c r="B271" s="18"/>
      <c r="C271" s="18"/>
      <c r="D271" s="17"/>
      <c r="E271" s="17"/>
      <c r="F271" s="17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5.75" customHeight="1">
      <c r="A272" s="17"/>
      <c r="B272" s="18"/>
      <c r="C272" s="18"/>
      <c r="D272" s="17"/>
      <c r="E272" s="17"/>
      <c r="F272" s="17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5.75" customHeight="1">
      <c r="A273" s="17"/>
      <c r="B273" s="18"/>
      <c r="C273" s="18"/>
      <c r="D273" s="17"/>
      <c r="E273" s="17"/>
      <c r="F273" s="17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5.75" customHeight="1">
      <c r="A274" s="17"/>
      <c r="B274" s="18"/>
      <c r="C274" s="18"/>
      <c r="D274" s="17"/>
      <c r="E274" s="17"/>
      <c r="F274" s="17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5.75" customHeight="1">
      <c r="A275" s="17"/>
      <c r="B275" s="18"/>
      <c r="C275" s="18"/>
      <c r="D275" s="17"/>
      <c r="E275" s="17"/>
      <c r="F275" s="17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5.75" customHeight="1">
      <c r="A276" s="17"/>
      <c r="B276" s="18"/>
      <c r="C276" s="18"/>
      <c r="D276" s="17"/>
      <c r="E276" s="17"/>
      <c r="F276" s="17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5.75" customHeight="1">
      <c r="A277" s="17"/>
      <c r="B277" s="18"/>
      <c r="C277" s="18"/>
      <c r="D277" s="17"/>
      <c r="E277" s="17"/>
      <c r="F277" s="17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5.75" customHeight="1">
      <c r="A278" s="17"/>
      <c r="B278" s="18"/>
      <c r="C278" s="18"/>
      <c r="D278" s="17"/>
      <c r="E278" s="17"/>
      <c r="F278" s="17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5.75" customHeight="1">
      <c r="A279" s="17"/>
      <c r="B279" s="18"/>
      <c r="C279" s="18"/>
      <c r="D279" s="17"/>
      <c r="E279" s="17"/>
      <c r="F279" s="17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5.75" customHeight="1">
      <c r="A280" s="17"/>
      <c r="B280" s="18"/>
      <c r="C280" s="18"/>
      <c r="D280" s="17"/>
      <c r="E280" s="17"/>
      <c r="F280" s="17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5.75" customHeight="1">
      <c r="A281" s="17"/>
      <c r="B281" s="18"/>
      <c r="C281" s="18"/>
      <c r="D281" s="17"/>
      <c r="E281" s="17"/>
      <c r="F281" s="17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5.75" customHeight="1">
      <c r="A282" s="17"/>
      <c r="B282" s="18"/>
      <c r="C282" s="18"/>
      <c r="D282" s="17"/>
      <c r="E282" s="17"/>
      <c r="F282" s="17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5.75" customHeight="1">
      <c r="A283" s="17"/>
      <c r="B283" s="18"/>
      <c r="C283" s="18"/>
      <c r="D283" s="17"/>
      <c r="E283" s="17"/>
      <c r="F283" s="17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5.75" customHeight="1">
      <c r="A284" s="17"/>
      <c r="B284" s="18"/>
      <c r="C284" s="18"/>
      <c r="D284" s="17"/>
      <c r="E284" s="17"/>
      <c r="F284" s="17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5.75" customHeight="1">
      <c r="A285" s="17"/>
      <c r="B285" s="18"/>
      <c r="C285" s="18"/>
      <c r="D285" s="17"/>
      <c r="E285" s="17"/>
      <c r="F285" s="17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5.75" customHeight="1">
      <c r="A286" s="17"/>
      <c r="B286" s="18"/>
      <c r="C286" s="18"/>
      <c r="D286" s="17"/>
      <c r="E286" s="17"/>
      <c r="F286" s="17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5.75" customHeight="1">
      <c r="A287" s="17"/>
      <c r="B287" s="18"/>
      <c r="C287" s="18"/>
      <c r="D287" s="17"/>
      <c r="E287" s="17"/>
      <c r="F287" s="17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5.75" customHeight="1">
      <c r="A288" s="17"/>
      <c r="B288" s="18"/>
      <c r="C288" s="18"/>
      <c r="D288" s="17"/>
      <c r="E288" s="17"/>
      <c r="F288" s="17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5.75" customHeight="1">
      <c r="A289" s="17"/>
      <c r="B289" s="18"/>
      <c r="C289" s="18"/>
      <c r="D289" s="17"/>
      <c r="E289" s="17"/>
      <c r="F289" s="17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5.75" customHeight="1">
      <c r="A290" s="17"/>
      <c r="B290" s="18"/>
      <c r="C290" s="18"/>
      <c r="D290" s="17"/>
      <c r="E290" s="17"/>
      <c r="F290" s="17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5.75" customHeight="1">
      <c r="A291" s="17"/>
      <c r="B291" s="18"/>
      <c r="C291" s="18"/>
      <c r="D291" s="17"/>
      <c r="E291" s="17"/>
      <c r="F291" s="17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5.75" customHeight="1">
      <c r="A292" s="17"/>
      <c r="B292" s="18"/>
      <c r="C292" s="18"/>
      <c r="D292" s="17"/>
      <c r="E292" s="17"/>
      <c r="F292" s="17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5.75" customHeight="1">
      <c r="A293" s="17"/>
      <c r="B293" s="18"/>
      <c r="C293" s="18"/>
      <c r="D293" s="17"/>
      <c r="E293" s="17"/>
      <c r="F293" s="17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5.75" customHeight="1">
      <c r="A294" s="17"/>
      <c r="B294" s="18"/>
      <c r="C294" s="18"/>
      <c r="D294" s="17"/>
      <c r="E294" s="17"/>
      <c r="F294" s="17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5.75" customHeight="1">
      <c r="A295" s="17"/>
      <c r="B295" s="18"/>
      <c r="C295" s="18"/>
      <c r="D295" s="17"/>
      <c r="E295" s="17"/>
      <c r="F295" s="17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5.75" customHeight="1">
      <c r="A296" s="17"/>
      <c r="B296" s="18"/>
      <c r="C296" s="18"/>
      <c r="D296" s="17"/>
      <c r="E296" s="17"/>
      <c r="F296" s="17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5.75" customHeight="1">
      <c r="A297" s="17"/>
      <c r="B297" s="18"/>
      <c r="C297" s="18"/>
      <c r="D297" s="17"/>
      <c r="E297" s="17"/>
      <c r="F297" s="17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5.75" customHeight="1">
      <c r="A298" s="17"/>
      <c r="B298" s="18"/>
      <c r="C298" s="18"/>
      <c r="D298" s="17"/>
      <c r="E298" s="17"/>
      <c r="F298" s="17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5.75" customHeight="1">
      <c r="A299" s="17"/>
      <c r="B299" s="18"/>
      <c r="C299" s="18"/>
      <c r="D299" s="17"/>
      <c r="E299" s="17"/>
      <c r="F299" s="17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5.75" customHeight="1">
      <c r="A300" s="17"/>
      <c r="B300" s="18"/>
      <c r="C300" s="18"/>
      <c r="D300" s="17"/>
      <c r="E300" s="17"/>
      <c r="F300" s="17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5.75" customHeight="1">
      <c r="A301" s="17"/>
      <c r="B301" s="18"/>
      <c r="C301" s="18"/>
      <c r="D301" s="17"/>
      <c r="E301" s="17"/>
      <c r="F301" s="17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5.75" customHeight="1">
      <c r="A302" s="17"/>
      <c r="B302" s="18"/>
      <c r="C302" s="18"/>
      <c r="D302" s="17"/>
      <c r="E302" s="17"/>
      <c r="F302" s="17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5.75" customHeight="1">
      <c r="A303" s="17"/>
      <c r="B303" s="18"/>
      <c r="C303" s="18"/>
      <c r="D303" s="17"/>
      <c r="E303" s="17"/>
      <c r="F303" s="17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5.75" customHeight="1">
      <c r="A304" s="17"/>
      <c r="B304" s="18"/>
      <c r="C304" s="18"/>
      <c r="D304" s="17"/>
      <c r="E304" s="17"/>
      <c r="F304" s="17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5.75" customHeight="1">
      <c r="A305" s="17"/>
      <c r="B305" s="18"/>
      <c r="C305" s="18"/>
      <c r="D305" s="17"/>
      <c r="E305" s="17"/>
      <c r="F305" s="17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5.75" customHeight="1">
      <c r="A306" s="17"/>
      <c r="B306" s="18"/>
      <c r="C306" s="18"/>
      <c r="D306" s="17"/>
      <c r="E306" s="17"/>
      <c r="F306" s="17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5.75" customHeight="1">
      <c r="A307" s="17"/>
      <c r="B307" s="18"/>
      <c r="C307" s="18"/>
      <c r="D307" s="17"/>
      <c r="E307" s="17"/>
      <c r="F307" s="17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5.75" customHeight="1">
      <c r="A308" s="17"/>
      <c r="B308" s="18"/>
      <c r="C308" s="18"/>
      <c r="D308" s="17"/>
      <c r="E308" s="17"/>
      <c r="F308" s="17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5.75" customHeight="1">
      <c r="A309" s="17"/>
      <c r="B309" s="18"/>
      <c r="C309" s="18"/>
      <c r="D309" s="17"/>
      <c r="E309" s="17"/>
      <c r="F309" s="17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5.75" customHeight="1">
      <c r="A310" s="17"/>
      <c r="B310" s="18"/>
      <c r="C310" s="18"/>
      <c r="D310" s="17"/>
      <c r="E310" s="17"/>
      <c r="F310" s="17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5.75" customHeight="1">
      <c r="A311" s="17"/>
      <c r="B311" s="18"/>
      <c r="C311" s="18"/>
      <c r="D311" s="17"/>
      <c r="E311" s="17"/>
      <c r="F311" s="17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5.75" customHeight="1">
      <c r="A312" s="17"/>
      <c r="B312" s="18"/>
      <c r="C312" s="18"/>
      <c r="D312" s="17"/>
      <c r="E312" s="17"/>
      <c r="F312" s="17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/>
  <mergeCells count="39">
    <mergeCell ref="A1:S1"/>
    <mergeCell ref="A2:S2"/>
    <mergeCell ref="B7:C7"/>
    <mergeCell ref="B8:C8"/>
    <mergeCell ref="B9:C9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B95:C95"/>
    <mergeCell ref="B96:C96"/>
    <mergeCell ref="B97:C97"/>
    <mergeCell ref="A4:A5"/>
    <mergeCell ref="D4:D5"/>
    <mergeCell ref="B15:C15"/>
    <mergeCell ref="B16:C16"/>
    <mergeCell ref="B24:C24"/>
    <mergeCell ref="B90:C90"/>
    <mergeCell ref="B92:C92"/>
    <mergeCell ref="B10:C10"/>
    <mergeCell ref="B11:C11"/>
    <mergeCell ref="B12:C12"/>
    <mergeCell ref="B13:C13"/>
    <mergeCell ref="B14:C14"/>
    <mergeCell ref="U4:U5"/>
    <mergeCell ref="V4:V5"/>
    <mergeCell ref="B4:C5"/>
    <mergeCell ref="P4:P5"/>
    <mergeCell ref="Q4:Q5"/>
    <mergeCell ref="R4:R5"/>
    <mergeCell ref="S4:S5"/>
    <mergeCell ref="T4:T5"/>
  </mergeCells>
  <printOptions/>
  <pageMargins left="0.7" right="0.7" top="0.75" bottom="0.75" header="0" footer="0"/>
  <pageSetup horizontalDpi="600" verticalDpi="600" orientation="landscape" scale="68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45"/>
  <sheetViews>
    <sheetView tabSelected="1" zoomScalePageLayoutView="0" workbookViewId="0" topLeftCell="A13">
      <selection activeCell="M44" sqref="M44"/>
    </sheetView>
  </sheetViews>
  <sheetFormatPr defaultColWidth="14.421875" defaultRowHeight="15" customHeight="1"/>
  <cols>
    <col min="1" max="1" width="6.140625" style="0" customWidth="1"/>
    <col min="2" max="2" width="79.421875" style="0" customWidth="1"/>
    <col min="3" max="3" width="9.140625" style="0" customWidth="1"/>
    <col min="4" max="4" width="8.8515625" style="0" customWidth="1"/>
    <col min="5" max="5" width="9.00390625" style="0" customWidth="1"/>
    <col min="6" max="6" width="8.57421875" style="0" customWidth="1"/>
    <col min="7" max="7" width="8.421875" style="0" customWidth="1"/>
    <col min="8" max="8" width="8.00390625" style="0" customWidth="1"/>
    <col min="9" max="9" width="8.140625" style="0" customWidth="1"/>
    <col min="10" max="10" width="7.7109375" style="0" customWidth="1"/>
    <col min="11" max="11" width="7.421875" style="0" customWidth="1"/>
    <col min="12" max="12" width="8.00390625" style="0" customWidth="1"/>
    <col min="13" max="14" width="7.8515625" style="0" customWidth="1"/>
  </cols>
  <sheetData>
    <row r="1" spans="1:14" ht="15">
      <c r="A1" s="214" t="s">
        <v>374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14" ht="15">
      <c r="A2" s="215" t="s">
        <v>375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5" ht="15">
      <c r="A3" s="218" t="s">
        <v>376</v>
      </c>
      <c r="B3" s="218" t="s">
        <v>239</v>
      </c>
      <c r="C3" s="217" t="s">
        <v>377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4"/>
    </row>
    <row r="4" spans="1:14" ht="15">
      <c r="A4" s="183"/>
      <c r="B4" s="183"/>
      <c r="C4" s="1" t="s">
        <v>378</v>
      </c>
      <c r="D4" s="1" t="s">
        <v>379</v>
      </c>
      <c r="E4" s="1" t="s">
        <v>380</v>
      </c>
      <c r="F4" s="2" t="s">
        <v>381</v>
      </c>
      <c r="G4" s="2" t="s">
        <v>382</v>
      </c>
      <c r="H4" s="2" t="s">
        <v>383</v>
      </c>
      <c r="I4" s="2" t="s">
        <v>384</v>
      </c>
      <c r="J4" s="2" t="s">
        <v>385</v>
      </c>
      <c r="K4" s="2" t="s">
        <v>386</v>
      </c>
      <c r="L4" s="2" t="s">
        <v>387</v>
      </c>
      <c r="M4" s="2" t="s">
        <v>388</v>
      </c>
      <c r="N4" s="2" t="s">
        <v>389</v>
      </c>
    </row>
    <row r="5" spans="1:14" ht="15">
      <c r="A5" s="3">
        <v>1</v>
      </c>
      <c r="B5" s="4" t="s">
        <v>390</v>
      </c>
      <c r="C5" s="5">
        <v>389</v>
      </c>
      <c r="D5" s="5">
        <v>643</v>
      </c>
      <c r="E5" s="5">
        <v>513</v>
      </c>
      <c r="F5" s="5">
        <v>583</v>
      </c>
      <c r="G5" s="3">
        <v>611</v>
      </c>
      <c r="H5" s="3">
        <v>485</v>
      </c>
      <c r="I5" s="3">
        <v>538</v>
      </c>
      <c r="J5" s="3">
        <v>663</v>
      </c>
      <c r="K5" s="3">
        <v>586</v>
      </c>
      <c r="L5" s="3">
        <v>580</v>
      </c>
      <c r="M5" s="3">
        <v>649</v>
      </c>
      <c r="N5" s="3">
        <v>615</v>
      </c>
    </row>
    <row r="6" spans="1:14" ht="15">
      <c r="A6" s="3">
        <v>2</v>
      </c>
      <c r="B6" s="4" t="s">
        <v>391</v>
      </c>
      <c r="C6" s="5">
        <v>230</v>
      </c>
      <c r="D6" s="5">
        <v>501</v>
      </c>
      <c r="E6" s="5">
        <v>392</v>
      </c>
      <c r="F6" s="5">
        <v>357</v>
      </c>
      <c r="G6" s="3">
        <v>378</v>
      </c>
      <c r="H6" s="3">
        <v>307</v>
      </c>
      <c r="I6" s="3">
        <v>328</v>
      </c>
      <c r="J6" s="3">
        <v>505</v>
      </c>
      <c r="K6" s="3">
        <v>350</v>
      </c>
      <c r="L6" s="3">
        <v>357</v>
      </c>
      <c r="M6" s="3">
        <v>383</v>
      </c>
      <c r="N6" s="3">
        <v>356</v>
      </c>
    </row>
    <row r="7" spans="1:14" ht="15">
      <c r="A7" s="3">
        <v>3</v>
      </c>
      <c r="B7" s="4" t="s">
        <v>392</v>
      </c>
      <c r="C7" s="5">
        <v>0</v>
      </c>
      <c r="D7" s="5">
        <v>0</v>
      </c>
      <c r="E7" s="5">
        <v>0</v>
      </c>
      <c r="F7" s="5">
        <v>0</v>
      </c>
      <c r="G7" s="3">
        <v>25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</row>
    <row r="8" spans="1:14" ht="15">
      <c r="A8" s="3">
        <v>4</v>
      </c>
      <c r="B8" s="4" t="s">
        <v>393</v>
      </c>
      <c r="C8" s="5">
        <v>2</v>
      </c>
      <c r="D8" s="5">
        <v>0</v>
      </c>
      <c r="E8" s="5">
        <v>0</v>
      </c>
      <c r="F8" s="5">
        <v>0</v>
      </c>
      <c r="G8" s="3">
        <v>0</v>
      </c>
      <c r="H8" s="3">
        <v>0</v>
      </c>
      <c r="I8" s="3">
        <v>1</v>
      </c>
      <c r="J8" s="3">
        <v>0</v>
      </c>
      <c r="K8" s="3">
        <v>0</v>
      </c>
      <c r="L8" s="3">
        <v>1</v>
      </c>
      <c r="M8" s="3">
        <v>0</v>
      </c>
      <c r="N8" s="3">
        <v>0</v>
      </c>
    </row>
    <row r="9" spans="1:14" ht="15">
      <c r="A9" s="3">
        <v>5</v>
      </c>
      <c r="B9" s="4" t="s">
        <v>394</v>
      </c>
      <c r="C9" s="5">
        <v>0</v>
      </c>
      <c r="D9" s="5">
        <v>0</v>
      </c>
      <c r="E9" s="5">
        <v>0</v>
      </c>
      <c r="F9" s="5">
        <v>0</v>
      </c>
      <c r="G9" s="3">
        <v>27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/>
      <c r="N9" s="3"/>
    </row>
    <row r="10" spans="1:14" ht="15">
      <c r="A10" s="3">
        <v>6</v>
      </c>
      <c r="B10" s="6"/>
      <c r="C10" s="5"/>
      <c r="D10" s="5"/>
      <c r="E10" s="5"/>
      <c r="F10" s="5"/>
      <c r="G10" s="3"/>
      <c r="H10" s="3"/>
      <c r="I10" s="3"/>
      <c r="J10" s="3"/>
      <c r="K10" s="3"/>
      <c r="L10" s="3"/>
      <c r="M10" s="3"/>
      <c r="N10" s="3"/>
    </row>
    <row r="11" spans="1:14" ht="15">
      <c r="A11" s="3">
        <v>7</v>
      </c>
      <c r="B11" s="4" t="s">
        <v>395</v>
      </c>
      <c r="C11" s="5">
        <v>0</v>
      </c>
      <c r="D11" s="5">
        <v>0</v>
      </c>
      <c r="E11" s="5">
        <v>0</v>
      </c>
      <c r="F11" s="5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</row>
    <row r="12" spans="1:14" ht="15">
      <c r="A12" s="3">
        <v>8</v>
      </c>
      <c r="B12" s="4" t="s">
        <v>396</v>
      </c>
      <c r="C12" s="5">
        <v>0</v>
      </c>
      <c r="D12" s="5">
        <v>0</v>
      </c>
      <c r="E12" s="5">
        <v>0</v>
      </c>
      <c r="F12" s="5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</row>
    <row r="13" spans="1:14" ht="15">
      <c r="A13" s="3">
        <v>9</v>
      </c>
      <c r="B13" s="4" t="s">
        <v>397</v>
      </c>
      <c r="C13" s="5">
        <v>0</v>
      </c>
      <c r="D13" s="5">
        <v>0</v>
      </c>
      <c r="E13" s="5">
        <v>0</v>
      </c>
      <c r="F13" s="5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5">
      <c r="A14" s="3">
        <v>10</v>
      </c>
      <c r="B14" s="4" t="s">
        <v>398</v>
      </c>
      <c r="C14" s="5">
        <v>12</v>
      </c>
      <c r="D14" s="5">
        <v>21</v>
      </c>
      <c r="E14" s="5">
        <v>7</v>
      </c>
      <c r="F14" s="5">
        <v>13</v>
      </c>
      <c r="G14" s="3">
        <v>14</v>
      </c>
      <c r="H14" s="3">
        <v>11</v>
      </c>
      <c r="I14" s="3">
        <v>11</v>
      </c>
      <c r="J14" s="3">
        <v>14</v>
      </c>
      <c r="K14" s="3">
        <v>17</v>
      </c>
      <c r="L14" s="3"/>
      <c r="M14" s="3"/>
      <c r="N14" s="3"/>
    </row>
    <row r="15" spans="1:14" ht="15">
      <c r="A15" s="3">
        <v>11</v>
      </c>
      <c r="B15" s="4" t="s">
        <v>399</v>
      </c>
      <c r="C15" s="5">
        <f>'SPM BARU''19'!H36</f>
        <v>12</v>
      </c>
      <c r="D15" s="5">
        <f>'SPM BARU''19'!I36</f>
        <v>11</v>
      </c>
      <c r="E15" s="5">
        <f>'SPM BARU''19'!J36</f>
        <v>10</v>
      </c>
      <c r="F15" s="5">
        <f>'SPM BARU''19'!K36</f>
        <v>4</v>
      </c>
      <c r="G15" s="5">
        <f>'SPM BARU''19'!L36</f>
        <v>9</v>
      </c>
      <c r="H15" s="5">
        <f>'SPM BARU''19'!M36</f>
        <v>15</v>
      </c>
      <c r="I15" s="5">
        <f>'SPM BARU''19'!N36</f>
        <v>11</v>
      </c>
      <c r="J15" s="5">
        <f>'SPM BARU''19'!O36</f>
        <v>13</v>
      </c>
      <c r="K15" s="5">
        <f>'SPM BARU''19'!P36</f>
        <v>9</v>
      </c>
      <c r="L15" s="5">
        <f>'SPM BARU''19'!Q36</f>
        <v>15</v>
      </c>
      <c r="M15" s="5">
        <f>'SPM BARU''19'!R36</f>
        <v>9</v>
      </c>
      <c r="N15" s="5">
        <f>'SPM BARU''19'!S36</f>
        <v>6</v>
      </c>
    </row>
    <row r="16" spans="1:14" ht="15">
      <c r="A16" s="3">
        <v>12</v>
      </c>
      <c r="B16" s="4" t="s">
        <v>400</v>
      </c>
      <c r="C16" s="5">
        <v>12</v>
      </c>
      <c r="D16" s="5">
        <v>11</v>
      </c>
      <c r="E16" s="5">
        <v>10</v>
      </c>
      <c r="F16" s="5">
        <v>4</v>
      </c>
      <c r="G16" s="3">
        <v>15</v>
      </c>
      <c r="H16" s="3">
        <v>16</v>
      </c>
      <c r="I16" s="3">
        <v>11</v>
      </c>
      <c r="J16" s="3">
        <v>13</v>
      </c>
      <c r="K16" s="3">
        <v>9</v>
      </c>
      <c r="L16" s="3"/>
      <c r="M16" s="3"/>
      <c r="N16" s="3"/>
    </row>
    <row r="17" spans="1:14" ht="15">
      <c r="A17" s="3">
        <v>13</v>
      </c>
      <c r="B17" s="4" t="s">
        <v>401</v>
      </c>
      <c r="C17" s="5">
        <f>'PKP''19'!J112</f>
        <v>24</v>
      </c>
      <c r="D17" s="5">
        <f>'PKP''19'!K112</f>
        <v>12</v>
      </c>
      <c r="E17" s="5">
        <f>'PKP''19'!L112</f>
        <v>17</v>
      </c>
      <c r="F17" s="5">
        <f>'PKP''19'!M112</f>
        <v>13</v>
      </c>
      <c r="G17" s="5">
        <f>'PKP''19'!N112</f>
        <v>12</v>
      </c>
      <c r="H17" s="5">
        <f>'PKP''19'!O112</f>
        <v>7</v>
      </c>
      <c r="I17" s="5">
        <f>'PKP''19'!P112</f>
        <v>15</v>
      </c>
      <c r="J17" s="5">
        <f>'PKP''19'!Q112</f>
        <v>20</v>
      </c>
      <c r="K17" s="5">
        <f>'PKP''19'!R112</f>
        <v>14</v>
      </c>
      <c r="L17" s="5">
        <f>'PKP''19'!S112</f>
        <v>0</v>
      </c>
      <c r="M17" s="5">
        <f>'PKP''19'!T112</f>
        <v>0</v>
      </c>
      <c r="N17" s="5">
        <f>'PKP''19'!U112</f>
        <v>0</v>
      </c>
    </row>
    <row r="18" spans="1:14" ht="15">
      <c r="A18" s="3">
        <v>14</v>
      </c>
      <c r="B18" s="4" t="s">
        <v>402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1:14" ht="15">
      <c r="A19" s="3">
        <v>15</v>
      </c>
      <c r="B19" s="4" t="s">
        <v>403</v>
      </c>
      <c r="C19" s="5">
        <v>1</v>
      </c>
      <c r="D19" s="5">
        <v>1</v>
      </c>
      <c r="E19" s="5">
        <v>0</v>
      </c>
      <c r="F19" s="5">
        <v>3</v>
      </c>
      <c r="G19" s="5">
        <v>1</v>
      </c>
      <c r="H19" s="5">
        <v>0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1:14" ht="15">
      <c r="A20" s="3">
        <v>16</v>
      </c>
      <c r="B20" s="4" t="s">
        <v>404</v>
      </c>
      <c r="C20" s="5">
        <f>'PKP''19'!J97</f>
        <v>1</v>
      </c>
      <c r="D20" s="5">
        <v>1</v>
      </c>
      <c r="E20" s="5">
        <f>'PKP''19'!L97</f>
        <v>0</v>
      </c>
      <c r="F20" s="5">
        <f>'PKP''19'!M97</f>
        <v>1</v>
      </c>
      <c r="G20" s="5">
        <f>'PKP''19'!N97</f>
        <v>1</v>
      </c>
      <c r="H20" s="5">
        <f>'PKP''19'!O97</f>
        <v>0</v>
      </c>
      <c r="I20" s="5">
        <f>'PKP''19'!P97</f>
        <v>1</v>
      </c>
      <c r="J20" s="5">
        <f>'PKP''19'!Q97</f>
        <v>0</v>
      </c>
      <c r="K20" s="5">
        <f>'PKP''19'!R97</f>
        <v>0</v>
      </c>
      <c r="L20" s="5">
        <f>'PKP''19'!S97</f>
        <v>0</v>
      </c>
      <c r="M20" s="5">
        <f>'PKP''19'!T97</f>
        <v>0</v>
      </c>
      <c r="N20" s="5">
        <f>'PKP''19'!U97</f>
        <v>0</v>
      </c>
    </row>
    <row r="21" spans="1:14" ht="15">
      <c r="A21" s="3">
        <v>17</v>
      </c>
      <c r="B21" s="4" t="s">
        <v>405</v>
      </c>
      <c r="C21" s="5">
        <v>0</v>
      </c>
      <c r="D21" s="5">
        <v>0</v>
      </c>
      <c r="E21" s="5">
        <v>0</v>
      </c>
      <c r="F21" s="5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</row>
    <row r="22" spans="1:14" ht="15">
      <c r="A22" s="3">
        <v>18</v>
      </c>
      <c r="B22" s="4" t="s">
        <v>406</v>
      </c>
      <c r="C22" s="5">
        <v>0</v>
      </c>
      <c r="D22" s="5">
        <v>0</v>
      </c>
      <c r="E22" s="5">
        <v>2</v>
      </c>
      <c r="F22" s="5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</v>
      </c>
      <c r="M22" s="3">
        <v>1</v>
      </c>
      <c r="N22" s="3">
        <v>1</v>
      </c>
    </row>
    <row r="23" spans="1:14" ht="15">
      <c r="A23" s="3">
        <v>19</v>
      </c>
      <c r="B23" s="4" t="s">
        <v>407</v>
      </c>
      <c r="C23" s="5"/>
      <c r="D23" s="5"/>
      <c r="E23" s="5"/>
      <c r="F23" s="5"/>
      <c r="G23" s="3"/>
      <c r="H23" s="3"/>
      <c r="I23" s="3"/>
      <c r="J23" s="3"/>
      <c r="K23" s="3"/>
      <c r="L23" s="3"/>
      <c r="M23" s="3"/>
      <c r="N23" s="3"/>
    </row>
    <row r="24" spans="1:14" ht="15">
      <c r="A24" s="5">
        <v>20</v>
      </c>
      <c r="B24" s="7" t="s">
        <v>408</v>
      </c>
      <c r="C24" s="5">
        <v>40</v>
      </c>
      <c r="D24" s="5">
        <v>40</v>
      </c>
      <c r="E24" s="5">
        <v>40</v>
      </c>
      <c r="F24" s="5">
        <v>40</v>
      </c>
      <c r="G24" s="5">
        <v>30</v>
      </c>
      <c r="H24" s="5">
        <v>30</v>
      </c>
      <c r="I24" s="5">
        <v>50</v>
      </c>
      <c r="J24" s="5">
        <v>40</v>
      </c>
      <c r="K24" s="5">
        <v>40</v>
      </c>
      <c r="L24" s="5">
        <v>40</v>
      </c>
      <c r="M24" s="5">
        <v>40</v>
      </c>
      <c r="N24" s="5">
        <v>30</v>
      </c>
    </row>
    <row r="25" spans="1:14" ht="15">
      <c r="A25" s="5">
        <v>21</v>
      </c>
      <c r="B25" s="7" t="s">
        <v>409</v>
      </c>
      <c r="C25" s="5">
        <v>40</v>
      </c>
      <c r="D25" s="5">
        <v>40</v>
      </c>
      <c r="E25" s="5">
        <v>40</v>
      </c>
      <c r="F25" s="5">
        <v>40</v>
      </c>
      <c r="G25" s="5">
        <v>30</v>
      </c>
      <c r="H25" s="5">
        <v>30</v>
      </c>
      <c r="I25" s="5">
        <v>50</v>
      </c>
      <c r="J25" s="5">
        <v>40</v>
      </c>
      <c r="K25" s="5">
        <v>40</v>
      </c>
      <c r="L25" s="5">
        <v>40</v>
      </c>
      <c r="M25" s="5">
        <v>40</v>
      </c>
      <c r="N25" s="5">
        <v>30</v>
      </c>
    </row>
    <row r="26" spans="1:14" ht="15">
      <c r="A26" s="5">
        <v>22</v>
      </c>
      <c r="B26" s="7" t="s">
        <v>410</v>
      </c>
      <c r="C26" s="5">
        <v>40</v>
      </c>
      <c r="D26" s="5">
        <v>40</v>
      </c>
      <c r="E26" s="5">
        <v>40</v>
      </c>
      <c r="F26" s="5">
        <v>40</v>
      </c>
      <c r="G26" s="5">
        <v>30</v>
      </c>
      <c r="H26" s="5">
        <v>30</v>
      </c>
      <c r="I26" s="5">
        <v>50</v>
      </c>
      <c r="J26" s="5">
        <v>40</v>
      </c>
      <c r="K26" s="5">
        <v>40</v>
      </c>
      <c r="L26" s="5">
        <v>40</v>
      </c>
      <c r="M26" s="5">
        <v>40</v>
      </c>
      <c r="N26" s="5">
        <v>30</v>
      </c>
    </row>
    <row r="27" spans="1:14" ht="15">
      <c r="A27" s="5">
        <v>23</v>
      </c>
      <c r="B27" s="7" t="s">
        <v>411</v>
      </c>
      <c r="C27" s="5">
        <v>40</v>
      </c>
      <c r="D27" s="5">
        <v>40</v>
      </c>
      <c r="E27" s="5">
        <v>40</v>
      </c>
      <c r="F27" s="5">
        <v>40</v>
      </c>
      <c r="G27" s="5">
        <v>30</v>
      </c>
      <c r="H27" s="5">
        <v>30</v>
      </c>
      <c r="I27" s="5">
        <v>50</v>
      </c>
      <c r="J27" s="5">
        <v>40</v>
      </c>
      <c r="K27" s="5">
        <v>40</v>
      </c>
      <c r="L27" s="5">
        <v>40</v>
      </c>
      <c r="M27" s="5">
        <v>40</v>
      </c>
      <c r="N27" s="5">
        <v>30</v>
      </c>
    </row>
    <row r="28" spans="1:14" ht="15">
      <c r="A28" s="5">
        <v>24</v>
      </c>
      <c r="B28" s="7" t="s">
        <v>412</v>
      </c>
      <c r="C28" s="5">
        <v>0</v>
      </c>
      <c r="D28" s="5">
        <v>3</v>
      </c>
      <c r="E28" s="5">
        <v>0</v>
      </c>
      <c r="F28" s="5">
        <v>3</v>
      </c>
      <c r="G28" s="5">
        <v>0</v>
      </c>
      <c r="H28" s="5">
        <v>3</v>
      </c>
      <c r="I28" s="5">
        <v>0</v>
      </c>
      <c r="J28" s="5">
        <v>3</v>
      </c>
      <c r="K28" s="5">
        <v>0</v>
      </c>
      <c r="L28" s="5">
        <v>3</v>
      </c>
      <c r="M28" s="5">
        <v>3</v>
      </c>
      <c r="N28" s="5">
        <v>0</v>
      </c>
    </row>
    <row r="29" spans="1:14" ht="15">
      <c r="A29" s="5">
        <v>25</v>
      </c>
      <c r="B29" s="7" t="s">
        <v>413</v>
      </c>
      <c r="C29" s="5">
        <v>158</v>
      </c>
      <c r="D29" s="5">
        <v>152</v>
      </c>
      <c r="E29" s="5">
        <v>162</v>
      </c>
      <c r="F29" s="5">
        <v>156</v>
      </c>
      <c r="G29" s="5">
        <v>123</v>
      </c>
      <c r="H29" s="5">
        <v>126</v>
      </c>
      <c r="I29" s="5">
        <v>212</v>
      </c>
      <c r="J29" s="5">
        <v>162</v>
      </c>
      <c r="K29" s="5">
        <v>168</v>
      </c>
      <c r="L29" s="5">
        <v>158</v>
      </c>
      <c r="M29" s="5">
        <v>155</v>
      </c>
      <c r="N29" s="5">
        <v>118</v>
      </c>
    </row>
    <row r="30" spans="1:14" ht="15">
      <c r="A30" s="5">
        <v>26</v>
      </c>
      <c r="B30" s="7" t="s">
        <v>414</v>
      </c>
      <c r="C30" s="3">
        <v>40</v>
      </c>
      <c r="D30" s="3">
        <v>40</v>
      </c>
      <c r="E30" s="3">
        <v>40</v>
      </c>
      <c r="F30" s="3">
        <v>40</v>
      </c>
      <c r="G30" s="3">
        <v>30</v>
      </c>
      <c r="H30" s="3">
        <v>30</v>
      </c>
      <c r="I30" s="3">
        <v>50</v>
      </c>
      <c r="J30" s="3">
        <v>40</v>
      </c>
      <c r="K30" s="3">
        <v>40</v>
      </c>
      <c r="L30" s="3">
        <v>40</v>
      </c>
      <c r="M30" s="3">
        <v>40</v>
      </c>
      <c r="N30" s="3">
        <v>30</v>
      </c>
    </row>
    <row r="31" spans="1:14" ht="15">
      <c r="A31" s="5">
        <v>27</v>
      </c>
      <c r="B31" s="7" t="s">
        <v>415</v>
      </c>
      <c r="C31" s="5">
        <v>158</v>
      </c>
      <c r="D31" s="5">
        <v>152</v>
      </c>
      <c r="E31" s="5">
        <v>162</v>
      </c>
      <c r="F31" s="3">
        <v>156</v>
      </c>
      <c r="G31" s="3">
        <v>123</v>
      </c>
      <c r="H31" s="3">
        <v>126</v>
      </c>
      <c r="I31" s="3">
        <v>212</v>
      </c>
      <c r="J31" s="3">
        <v>162</v>
      </c>
      <c r="K31" s="3">
        <v>168</v>
      </c>
      <c r="L31" s="3">
        <v>158</v>
      </c>
      <c r="M31" s="3">
        <v>155</v>
      </c>
      <c r="N31" s="3">
        <v>118</v>
      </c>
    </row>
    <row r="32" spans="1:14" ht="15">
      <c r="A32" s="5">
        <v>28</v>
      </c>
      <c r="B32" s="7" t="s">
        <v>416</v>
      </c>
      <c r="C32" s="3">
        <v>37</v>
      </c>
      <c r="D32" s="3">
        <v>35</v>
      </c>
      <c r="E32" s="3">
        <v>36</v>
      </c>
      <c r="F32" s="3">
        <v>40</v>
      </c>
      <c r="G32" s="3">
        <v>30</v>
      </c>
      <c r="H32" s="3">
        <v>28</v>
      </c>
      <c r="I32" s="3">
        <v>43</v>
      </c>
      <c r="J32" s="3">
        <v>37</v>
      </c>
      <c r="K32" s="3">
        <v>35</v>
      </c>
      <c r="L32" s="3">
        <v>36</v>
      </c>
      <c r="M32" s="3">
        <v>36</v>
      </c>
      <c r="N32" s="3">
        <v>27</v>
      </c>
    </row>
    <row r="33" spans="1:14" ht="15">
      <c r="A33" s="5">
        <v>29</v>
      </c>
      <c r="B33" s="7" t="s">
        <v>417</v>
      </c>
      <c r="C33" s="3">
        <v>2</v>
      </c>
      <c r="D33" s="3">
        <v>6</v>
      </c>
      <c r="E33" s="3">
        <v>3</v>
      </c>
      <c r="F33" s="3">
        <v>16</v>
      </c>
      <c r="G33" s="3">
        <v>15</v>
      </c>
      <c r="H33" s="3">
        <v>3</v>
      </c>
      <c r="I33" s="3">
        <v>4</v>
      </c>
      <c r="J33" s="3">
        <v>2</v>
      </c>
      <c r="K33" s="3">
        <v>4</v>
      </c>
      <c r="L33" s="3">
        <v>4</v>
      </c>
      <c r="M33" s="3">
        <v>9</v>
      </c>
      <c r="N33" s="3">
        <v>2</v>
      </c>
    </row>
    <row r="34" spans="1:14" ht="15">
      <c r="A34" s="5">
        <v>30</v>
      </c>
      <c r="B34" s="7" t="s">
        <v>418</v>
      </c>
      <c r="C34" s="3">
        <v>4</v>
      </c>
      <c r="D34" s="3">
        <v>8</v>
      </c>
      <c r="E34" s="3">
        <v>2</v>
      </c>
      <c r="F34" s="3">
        <v>5</v>
      </c>
      <c r="G34" s="3">
        <v>0</v>
      </c>
      <c r="H34" s="3">
        <v>9</v>
      </c>
      <c r="I34" s="3">
        <v>7</v>
      </c>
      <c r="J34" s="3">
        <v>7</v>
      </c>
      <c r="K34" s="3">
        <v>3</v>
      </c>
      <c r="L34" s="3">
        <v>3</v>
      </c>
      <c r="M34" s="3">
        <v>2</v>
      </c>
      <c r="N34" s="3">
        <v>2</v>
      </c>
    </row>
    <row r="35" spans="1:14" ht="15">
      <c r="A35" s="5">
        <v>31</v>
      </c>
      <c r="B35" s="7" t="s">
        <v>419</v>
      </c>
      <c r="C35" s="3">
        <v>1</v>
      </c>
      <c r="D35" s="3">
        <v>1</v>
      </c>
      <c r="E35" s="3">
        <v>1</v>
      </c>
      <c r="F35" s="3">
        <v>1</v>
      </c>
      <c r="G35" s="3">
        <v>1</v>
      </c>
      <c r="H35" s="3">
        <v>1</v>
      </c>
      <c r="I35" s="3">
        <v>1</v>
      </c>
      <c r="J35" s="3">
        <v>1</v>
      </c>
      <c r="K35" s="3">
        <v>1</v>
      </c>
      <c r="L35" s="3">
        <v>1</v>
      </c>
      <c r="M35" s="3">
        <v>1</v>
      </c>
      <c r="N35" s="3">
        <v>1</v>
      </c>
    </row>
    <row r="36" spans="1:14" ht="15">
      <c r="A36" s="5">
        <v>32</v>
      </c>
      <c r="B36" s="7" t="s">
        <v>420</v>
      </c>
      <c r="C36" s="3">
        <v>1</v>
      </c>
      <c r="D36" s="3">
        <v>1</v>
      </c>
      <c r="E36" s="3">
        <v>1</v>
      </c>
      <c r="F36" s="3">
        <v>1</v>
      </c>
      <c r="G36" s="3">
        <v>1</v>
      </c>
      <c r="H36" s="3">
        <v>1</v>
      </c>
      <c r="I36" s="3">
        <v>1</v>
      </c>
      <c r="J36" s="3">
        <v>1</v>
      </c>
      <c r="K36" s="3">
        <v>1</v>
      </c>
      <c r="L36" s="3">
        <v>1</v>
      </c>
      <c r="M36" s="3">
        <v>1</v>
      </c>
      <c r="N36" s="3">
        <v>1</v>
      </c>
    </row>
    <row r="37" spans="1:14" ht="15">
      <c r="A37" s="5">
        <v>33</v>
      </c>
      <c r="B37" s="7" t="s">
        <v>421</v>
      </c>
      <c r="C37" s="8">
        <v>1</v>
      </c>
      <c r="D37" s="8">
        <v>1</v>
      </c>
      <c r="E37" s="8">
        <v>1</v>
      </c>
      <c r="F37" s="8">
        <v>1</v>
      </c>
      <c r="G37" s="8">
        <v>1</v>
      </c>
      <c r="H37" s="8">
        <v>1</v>
      </c>
      <c r="I37" s="8">
        <v>1</v>
      </c>
      <c r="J37" s="8">
        <v>1</v>
      </c>
      <c r="K37" s="8">
        <v>1</v>
      </c>
      <c r="L37" s="8">
        <v>1</v>
      </c>
      <c r="M37" s="8">
        <v>1</v>
      </c>
      <c r="N37" s="8">
        <v>1</v>
      </c>
    </row>
    <row r="38" spans="1:14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5">
      <c r="A39" s="9"/>
      <c r="B39" s="10"/>
      <c r="C39" s="11"/>
      <c r="D39" s="12"/>
      <c r="E39" s="12"/>
      <c r="F39" s="9"/>
      <c r="G39" s="9"/>
      <c r="H39" s="9"/>
      <c r="I39" s="13"/>
      <c r="K39" s="9"/>
      <c r="L39" s="9"/>
      <c r="M39" s="9"/>
      <c r="N39" s="9"/>
    </row>
    <row r="40" spans="1:14" ht="15">
      <c r="A40" s="9"/>
      <c r="B40" s="9"/>
      <c r="F40" s="9"/>
      <c r="G40" s="131" t="s">
        <v>235</v>
      </c>
      <c r="H40" s="173"/>
      <c r="I40" s="173"/>
      <c r="J40" s="13"/>
      <c r="K40" s="13"/>
      <c r="L40" s="9"/>
      <c r="M40" s="9"/>
      <c r="N40" s="9"/>
    </row>
    <row r="41" spans="1:14" ht="15">
      <c r="A41" s="9"/>
      <c r="B41" s="13"/>
      <c r="F41" s="9"/>
      <c r="G41" s="131" t="s">
        <v>422</v>
      </c>
      <c r="H41" s="173"/>
      <c r="I41" s="173"/>
      <c r="J41" s="13"/>
      <c r="K41" s="9"/>
      <c r="L41" s="9"/>
      <c r="M41" s="9"/>
      <c r="N41" s="9"/>
    </row>
    <row r="42" spans="1:14" ht="15">
      <c r="A42" s="9"/>
      <c r="B42" s="13"/>
      <c r="F42" s="9"/>
      <c r="G42" s="86"/>
      <c r="H42" s="171"/>
      <c r="I42" s="172"/>
      <c r="J42" s="13"/>
      <c r="K42" s="9"/>
      <c r="L42" s="9"/>
      <c r="M42" s="9"/>
      <c r="N42" s="9"/>
    </row>
    <row r="43" spans="1:14" ht="15">
      <c r="A43" s="9"/>
      <c r="B43" s="13"/>
      <c r="F43" s="9"/>
      <c r="G43" s="86"/>
      <c r="H43" s="171" t="s">
        <v>423</v>
      </c>
      <c r="I43" s="172"/>
      <c r="J43" s="13"/>
      <c r="K43" s="9"/>
      <c r="L43" s="9"/>
      <c r="M43" s="9"/>
      <c r="N43" s="9"/>
    </row>
    <row r="44" spans="1:14" ht="15">
      <c r="A44" s="9"/>
      <c r="B44" s="13"/>
      <c r="F44" s="9"/>
      <c r="G44" s="86"/>
      <c r="H44" s="171"/>
      <c r="I44" s="172"/>
      <c r="J44" s="9"/>
      <c r="K44" s="13"/>
      <c r="L44" s="9"/>
      <c r="M44" s="9"/>
      <c r="N44" s="9"/>
    </row>
    <row r="45" spans="1:14" ht="15">
      <c r="A45" s="9"/>
      <c r="B45" s="13"/>
      <c r="F45" s="9"/>
      <c r="G45" s="184" t="s">
        <v>236</v>
      </c>
      <c r="H45" s="175"/>
      <c r="I45" s="175"/>
      <c r="J45" s="9"/>
      <c r="K45" s="13"/>
      <c r="L45" s="9"/>
      <c r="M45" s="9"/>
      <c r="N45" s="9"/>
    </row>
  </sheetData>
  <sheetProtection/>
  <mergeCells count="6">
    <mergeCell ref="G45:I45"/>
    <mergeCell ref="A1:N1"/>
    <mergeCell ref="A2:N2"/>
    <mergeCell ref="C3:N3"/>
    <mergeCell ref="A3:A4"/>
    <mergeCell ref="B3:B4"/>
  </mergeCells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2020-09-10T04:06:08Z</dcterms:created>
  <dcterms:modified xsi:type="dcterms:W3CDTF">2020-10-01T07:13:00Z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1033-11.2.0.9635</vt:lpwstr>
  </property>
</Properties>
</file>